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E:\Alcaldía de Pradera\Pradera\PLAN INDICATIVO 2024-2027\"/>
    </mc:Choice>
  </mc:AlternateContent>
  <xr:revisionPtr revIDLastSave="0" documentId="13_ncr:1_{79B7B5CC-C1DE-4001-A078-4C7EEFDC87F9}" xr6:coauthVersionLast="47" xr6:coauthVersionMax="47" xr10:uidLastSave="{00000000-0000-0000-0000-000000000000}"/>
  <bookViews>
    <workbookView xWindow="-120" yWindow="-120" windowWidth="20730" windowHeight="11160" xr2:uid="{3B1751A6-5514-41AF-A94C-A1CBAA7E2FD0}"/>
  </bookViews>
  <sheets>
    <sheet name="PI PRADERA V1" sheetId="2" r:id="rId1"/>
  </sheets>
  <externalReferences>
    <externalReference r:id="rId2"/>
    <externalReference r:id="rId3"/>
  </externalReferences>
  <definedNames>
    <definedName name="_0401001">[1]Catálogo!#REF!</definedName>
    <definedName name="_0401002">[1]Catálogo!#REF!</definedName>
    <definedName name="_0401003">[1]Catálogo!#REF!</definedName>
    <definedName name="_0401005">[1]Catálogo!#REF!</definedName>
    <definedName name="_0401006">[1]Catálogo!#REF!</definedName>
    <definedName name="_0401025">[1]Catálogo!#REF!</definedName>
    <definedName name="_0401047">[1]Catálogo!#REF!</definedName>
    <definedName name="_0401048">[1]Catálogo!#REF!</definedName>
    <definedName name="_0401049">[1]Catálogo!#REF!</definedName>
    <definedName name="_0401060">[1]Catálogo!#REF!</definedName>
    <definedName name="_0401061">[1]Catálogo!#REF!</definedName>
    <definedName name="_0401062">[1]Catálogo!#REF!</definedName>
    <definedName name="_0401063">[1]Catálogo!#REF!</definedName>
    <definedName name="_0401064">[1]Catálogo!#REF!</definedName>
    <definedName name="_0401065">[1]Catálogo!#REF!</definedName>
    <definedName name="_0401066">[1]Catálogo!#REF!</definedName>
    <definedName name="_0401068">[1]Catálogo!#REF!</definedName>
    <definedName name="_0401069">[1]Catálogo!#REF!</definedName>
    <definedName name="_0401070">[1]Catálogo!#REF!</definedName>
    <definedName name="_0401071">[1]Catálogo!#REF!</definedName>
    <definedName name="_0401072">[1]Catálogo!#REF!</definedName>
    <definedName name="_0401073">[1]Catálogo!#REF!</definedName>
    <definedName name="_0401074">[1]Catálogo!#REF!</definedName>
    <definedName name="_0401075">[1]Catálogo!#REF!</definedName>
    <definedName name="_0401076">[1]Catálogo!#REF!</definedName>
    <definedName name="_0401077">[1]Catálogo!#REF!</definedName>
    <definedName name="_0401078">[1]Catálogo!#REF!</definedName>
    <definedName name="_0401079">[1]Catálogo!#REF!</definedName>
    <definedName name="_0401080">[1]Catálogo!#REF!</definedName>
    <definedName name="_0401081">[1]Catálogo!#REF!</definedName>
    <definedName name="_0401082">[1]Catálogo!#REF!</definedName>
    <definedName name="_0401083">[1]Catálogo!#REF!</definedName>
    <definedName name="_0401084">[1]Catálogo!#REF!</definedName>
    <definedName name="_0401085">[1]Catálogo!#REF!</definedName>
    <definedName name="_0401087">[1]Catálogo!#REF!</definedName>
    <definedName name="_0401088">[1]Catálogo!#REF!</definedName>
    <definedName name="_0401089">[1]Catálogo!#REF!</definedName>
    <definedName name="_0401091">[1]Catálogo!#REF!</definedName>
    <definedName name="_0401092">[1]Catálogo!#REF!</definedName>
    <definedName name="_0401093">[1]Catálogo!#REF!</definedName>
    <definedName name="_0401094">[1]Catálogo!#REF!</definedName>
    <definedName name="_0401095">[1]Catálogo!#REF!</definedName>
    <definedName name="_0401097">[1]Catálogo!#REF!</definedName>
    <definedName name="_0401098">[1]Catálogo!#REF!</definedName>
    <definedName name="_0401099">[1]Catálogo!#REF!</definedName>
    <definedName name="_0401100">[1]Catálogo!#REF!</definedName>
    <definedName name="_0401101">[1]Catálogo!#REF!</definedName>
    <definedName name="_0401104">[1]Catálogo!#REF!</definedName>
    <definedName name="_0406001">[1]Catálogo!#REF!</definedName>
    <definedName name="_0406003">[1]Catálogo!#REF!</definedName>
    <definedName name="_0406005">[1]Catálogo!#REF!</definedName>
    <definedName name="_0406006">[1]Catálogo!#REF!</definedName>
    <definedName name="_0406007">[1]Catálogo!#REF!</definedName>
    <definedName name="_0406008">[1]Catálogo!#REF!</definedName>
    <definedName name="_0406014">[1]Catálogo!#REF!</definedName>
    <definedName name="_0406015">[1]Catálogo!#REF!</definedName>
    <definedName name="_1202001">[1]Catálogo!#REF!</definedName>
    <definedName name="_1202003">[1]Catálogo!#REF!</definedName>
    <definedName name="_1202010">[1]Catálogo!#REF!</definedName>
    <definedName name="_1202013">[1]Catálogo!#REF!</definedName>
    <definedName name="_1202017">[1]Catálogo!#REF!</definedName>
    <definedName name="_1202026">[1]Catálogo!#REF!</definedName>
    <definedName name="_1203002">[1]Catálogo!#REF!</definedName>
    <definedName name="_1203004">[1]Catálogo!#REF!</definedName>
    <definedName name="_1203005">[1]Catálogo!#REF!</definedName>
    <definedName name="_1203006">[1]Catálogo!#REF!</definedName>
    <definedName name="_1203008">[1]Catálogo!#REF!</definedName>
    <definedName name="_1203010">[1]Catálogo!#REF!</definedName>
    <definedName name="_1203013">[1]Catálogo!#REF!</definedName>
    <definedName name="_1203014">[1]Catálogo!#REF!</definedName>
    <definedName name="_1204002">[1]Catálogo!#REF!</definedName>
    <definedName name="_1204008">[1]Catálogo!#REF!</definedName>
    <definedName name="_1205002">[1]Catálogo!#REF!</definedName>
    <definedName name="_1206006">[1]Catálogo!#REF!</definedName>
    <definedName name="_1206011">[1]Catálogo!#REF!</definedName>
    <definedName name="_1206014">[1]Catálogo!#REF!</definedName>
    <definedName name="_1206018">[1]Catálogo!#REF!</definedName>
    <definedName name="_1701003">[1]Catálogo!#REF!</definedName>
    <definedName name="_1701004">[1]Catálogo!#REF!</definedName>
    <definedName name="_1701005">[1]Catálogo!#REF!</definedName>
    <definedName name="_1701006">[1]Catálogo!#REF!</definedName>
    <definedName name="_1701007">[1]Catálogo!#REF!</definedName>
    <definedName name="_1702001">[1]Catálogo!#REF!</definedName>
    <definedName name="_1702002">[1]Catálogo!#REF!</definedName>
    <definedName name="_1702003">[1]Catálogo!#REF!</definedName>
    <definedName name="_1702004">[1]Catálogo!#REF!</definedName>
    <definedName name="_1702005">[1]Catálogo!#REF!</definedName>
    <definedName name="_1702006">[1]Catálogo!#REF!</definedName>
    <definedName name="_1702008">[1]Catálogo!#REF!</definedName>
    <definedName name="_1702010">[1]Catálogo!#REF!</definedName>
    <definedName name="_1702013">[1]Catálogo!#REF!</definedName>
    <definedName name="_1702014">[1]Catálogo!#REF!</definedName>
    <definedName name="_1702018">[1]Catálogo!#REF!</definedName>
    <definedName name="_1702019">[1]Catálogo!#REF!</definedName>
    <definedName name="_1702022">[1]Catálogo!#REF!</definedName>
    <definedName name="_1702042">[1]Catálogo!#REF!</definedName>
    <definedName name="_1703004">[1]Catálogo!#REF!</definedName>
    <definedName name="_1703005">[1]Catálogo!#REF!</definedName>
    <definedName name="_1704011">[1]Catálogo!#REF!</definedName>
    <definedName name="_1704013">[1]Catálogo!#REF!</definedName>
    <definedName name="_1704014">[1]Catálogo!#REF!</definedName>
    <definedName name="_1704017">[1]Catálogo!#REF!</definedName>
    <definedName name="_1704018">[1]Catálogo!#REF!</definedName>
    <definedName name="_1704020">[1]Catálogo!#REF!</definedName>
    <definedName name="_1704023">[1]Catálogo!#REF!</definedName>
    <definedName name="_1704024">[1]Catálogo!#REF!</definedName>
    <definedName name="_1704025">[1]Catálogo!#REF!</definedName>
    <definedName name="_1704026">[1]Catálogo!#REF!</definedName>
    <definedName name="_1704027">[1]Catálogo!#REF!</definedName>
    <definedName name="_1704028">[1]Catálogo!#REF!</definedName>
    <definedName name="_1704029">[1]Catálogo!#REF!</definedName>
    <definedName name="_1704030">[1]Catálogo!#REF!</definedName>
    <definedName name="_1704031">[1]Catálogo!#REF!</definedName>
    <definedName name="_1704032">[1]Catálogo!#REF!</definedName>
    <definedName name="_1704033">[1]Catálogo!#REF!</definedName>
    <definedName name="_1704034">[1]Catálogo!#REF!</definedName>
    <definedName name="_1704035">[1]Catálogo!#REF!</definedName>
    <definedName name="_1704036">[1]Catálogo!#REF!</definedName>
    <definedName name="_1704037">[1]Catálogo!#REF!</definedName>
    <definedName name="_1704039">[1]Catálogo!#REF!</definedName>
    <definedName name="_1706004">[1]Catálogo!#REF!</definedName>
    <definedName name="_1706005">[1]Catálogo!#REF!</definedName>
    <definedName name="_1706008">[1]Catálogo!#REF!</definedName>
    <definedName name="_1707003">[1]Catálogo!#REF!</definedName>
    <definedName name="_1707004">[1]Catálogo!#REF!</definedName>
    <definedName name="_1707005">[1]Catálogo!#REF!</definedName>
    <definedName name="_1707006">[1]Catálogo!#REF!</definedName>
    <definedName name="_1707008">[1]Catálogo!#REF!</definedName>
    <definedName name="_1707009">[1]Catálogo!#REF!</definedName>
    <definedName name="_1707010">[1]Catálogo!#REF!</definedName>
    <definedName name="_1707012">[1]Catálogo!#REF!</definedName>
    <definedName name="_1707013">[1]Catálogo!#REF!</definedName>
    <definedName name="_1707014">[1]Catálogo!#REF!</definedName>
    <definedName name="_1707016">[1]Catálogo!#REF!</definedName>
    <definedName name="_1707017">[1]Catálogo!#REF!</definedName>
    <definedName name="_1707018">[1]Catálogo!#REF!</definedName>
    <definedName name="_1707019">[1]Catálogo!#REF!</definedName>
    <definedName name="_1707020">[1]Catálogo!#REF!</definedName>
    <definedName name="_1707021">[1]Catálogo!#REF!</definedName>
    <definedName name="_1707022">[1]Catálogo!#REF!</definedName>
    <definedName name="_1707027">[1]Catálogo!#REF!</definedName>
    <definedName name="_1707028">[1]Catálogo!#REF!</definedName>
    <definedName name="_1707031">[1]Catálogo!#REF!</definedName>
    <definedName name="_1707038">[1]Catálogo!#REF!</definedName>
    <definedName name="_1707039">[1]Catálogo!#REF!</definedName>
    <definedName name="_1707043">[1]Catálogo!#REF!</definedName>
    <definedName name="_1707044">[1]Catálogo!#REF!</definedName>
    <definedName name="_1707045">[1]Catálogo!#REF!</definedName>
    <definedName name="_1707046">[1]Catálogo!#REF!</definedName>
    <definedName name="_1707047">[1]Catálogo!#REF!</definedName>
    <definedName name="_1707048">[1]Catálogo!#REF!</definedName>
    <definedName name="_1707053">[1]Catálogo!#REF!</definedName>
    <definedName name="_1707054">[1]Catálogo!#REF!</definedName>
    <definedName name="_1707055">[1]Catálogo!#REF!</definedName>
    <definedName name="_1707057">[1]Catálogo!#REF!</definedName>
    <definedName name="_1707058">[1]Catálogo!#REF!</definedName>
    <definedName name="_1707060">[1]Catálogo!#REF!</definedName>
    <definedName name="_1707062">[1]Catálogo!#REF!</definedName>
    <definedName name="_1707063">[1]Catálogo!#REF!</definedName>
    <definedName name="_1707064">[1]Catálogo!#REF!</definedName>
    <definedName name="_1707072">[1]Catálogo!#REF!</definedName>
    <definedName name="_1707073">[1]Catálogo!#REF!</definedName>
    <definedName name="_1707075">[1]Catálogo!#REF!</definedName>
    <definedName name="_1707079">[1]Catálogo!#REF!</definedName>
    <definedName name="_1708001">[1]Catálogo!#REF!</definedName>
    <definedName name="_1708002">[1]Catálogo!#REF!</definedName>
    <definedName name="_1708003">[1]Catálogo!#REF!</definedName>
    <definedName name="_1708004">[1]Catálogo!#REF!</definedName>
    <definedName name="_1708005">[1]Catálogo!#REF!</definedName>
    <definedName name="_1708006">[1]Catálogo!#REF!</definedName>
    <definedName name="_1708007">[1]Catálogo!#REF!</definedName>
    <definedName name="_1708008">[1]Catálogo!#REF!</definedName>
    <definedName name="_1708009">[1]Catálogo!#REF!</definedName>
    <definedName name="_1708010">[1]Catálogo!#REF!</definedName>
    <definedName name="_1708011">[1]Catálogo!#REF!</definedName>
    <definedName name="_1708012">[1]Catálogo!#REF!</definedName>
    <definedName name="_1708013">[1]Catálogo!#REF!</definedName>
    <definedName name="_1708014">[1]Catálogo!#REF!</definedName>
    <definedName name="_1708017">[1]Catálogo!#REF!</definedName>
    <definedName name="_1708019">[1]Catálogo!#REF!</definedName>
    <definedName name="_1708020">[1]Catálogo!#REF!</definedName>
    <definedName name="_1708021">[1]Catálogo!#REF!</definedName>
    <definedName name="_1708022">[1]Catálogo!#REF!</definedName>
    <definedName name="_1708023">[1]Catálogo!#REF!</definedName>
    <definedName name="_1708024">[1]Catálogo!#REF!</definedName>
    <definedName name="_1708025">[1]Catálogo!#REF!</definedName>
    <definedName name="_1708026">[1]Catálogo!#REF!</definedName>
    <definedName name="_1708027">[1]Catálogo!#REF!</definedName>
    <definedName name="_1708028">[1]Catálogo!#REF!</definedName>
    <definedName name="_1708029">[1]Catálogo!#REF!</definedName>
    <definedName name="_1708030">[1]Catálogo!#REF!</definedName>
    <definedName name="_1708031">[1]Catálogo!#REF!</definedName>
    <definedName name="_1708032">[1]Catálogo!#REF!</definedName>
    <definedName name="_1708033">[1]Catálogo!#REF!</definedName>
    <definedName name="_1708034">[1]Catálogo!#REF!</definedName>
    <definedName name="_1708035">[1]Catálogo!#REF!</definedName>
    <definedName name="_1708036">[1]Catálogo!#REF!</definedName>
    <definedName name="_1708037">[1]Catálogo!#REF!</definedName>
    <definedName name="_1708041">[1]Catálogo!#REF!</definedName>
    <definedName name="_1708046">[1]Catálogo!#REF!</definedName>
    <definedName name="_1708053">[1]Catálogo!#REF!</definedName>
    <definedName name="_1708055">[1]Catálogo!#REF!</definedName>
    <definedName name="_1708058">[1]Catálogo!#REF!</definedName>
    <definedName name="_1709002">[1]Catálogo!#REF!</definedName>
    <definedName name="_1709003">[1]Catálogo!#REF!</definedName>
    <definedName name="_1709004">[1]Catálogo!#REF!</definedName>
    <definedName name="_1709005">[1]Catálogo!#REF!</definedName>
    <definedName name="_1709006">[1]Catálogo!#REF!</definedName>
    <definedName name="_1709007">[1]Catálogo!#REF!</definedName>
    <definedName name="_1709008">[1]Catálogo!#REF!</definedName>
    <definedName name="_1709009">[1]Catálogo!#REF!</definedName>
    <definedName name="_1709010">[1]Catálogo!#REF!</definedName>
    <definedName name="_1709011">[1]Catálogo!#REF!</definedName>
    <definedName name="_1709012">[1]Catálogo!#REF!</definedName>
    <definedName name="_1709013">[1]Catálogo!#REF!</definedName>
    <definedName name="_1709014">[1]Catálogo!#REF!</definedName>
    <definedName name="_1709015">[1]Catálogo!#REF!</definedName>
    <definedName name="_1709016">[1]Catálogo!#REF!</definedName>
    <definedName name="_1709017">[1]Catálogo!#REF!</definedName>
    <definedName name="_1709018">[1]Catálogo!#REF!</definedName>
    <definedName name="_1709019">[1]Catálogo!#REF!</definedName>
    <definedName name="_1709020">[1]Catálogo!#REF!</definedName>
    <definedName name="_1709021">[1]Catálogo!#REF!</definedName>
    <definedName name="_1709022">[1]Catálogo!#REF!</definedName>
    <definedName name="_1709023">[1]Catálogo!#REF!</definedName>
    <definedName name="_1709024">[1]Catálogo!#REF!</definedName>
    <definedName name="_1709025">[1]Catálogo!#REF!</definedName>
    <definedName name="_1709026">[1]Catálogo!#REF!</definedName>
    <definedName name="_1709027">[1]Catálogo!#REF!</definedName>
    <definedName name="_1709028">[1]Catálogo!#REF!</definedName>
    <definedName name="_1709029">[1]Catálogo!#REF!</definedName>
    <definedName name="_1709030">[1]Catálogo!#REF!</definedName>
    <definedName name="_1709034">[1]Catálogo!#REF!</definedName>
    <definedName name="_1709035">[1]Catálogo!#REF!</definedName>
    <definedName name="_1709036">[1]Catálogo!#REF!</definedName>
    <definedName name="_1709037">[1]Catálogo!#REF!</definedName>
    <definedName name="_1709038">[1]Catálogo!#REF!</definedName>
    <definedName name="_1709039">[1]Catálogo!#REF!</definedName>
    <definedName name="_1709040">[1]Catálogo!#REF!</definedName>
    <definedName name="_1709041">[1]Catálogo!#REF!</definedName>
    <definedName name="_1709044">[1]Catálogo!#REF!</definedName>
    <definedName name="_1709045">[1]Catálogo!#REF!</definedName>
    <definedName name="_1709046">[1]Catálogo!#REF!</definedName>
    <definedName name="_1709047">[1]Catálogo!#REF!</definedName>
    <definedName name="_1709048">[1]Catálogo!#REF!</definedName>
    <definedName name="_1709049">[1]Catálogo!#REF!</definedName>
    <definedName name="_1709050">[1]Catálogo!#REF!</definedName>
    <definedName name="_1709051">[1]Catálogo!#REF!</definedName>
    <definedName name="_1709052">[1]Catálogo!#REF!</definedName>
    <definedName name="_1709053">[1]Catálogo!#REF!</definedName>
    <definedName name="_1709054">[1]Catálogo!#REF!</definedName>
    <definedName name="_1709057">[1]Catálogo!#REF!</definedName>
    <definedName name="_1709058">[1]Catálogo!#REF!</definedName>
    <definedName name="_1709059">[1]Catálogo!#REF!</definedName>
    <definedName name="_1709060">[1]Catálogo!#REF!</definedName>
    <definedName name="_1709061">[1]Catálogo!#REF!</definedName>
    <definedName name="_1709062">[1]Catálogo!#REF!</definedName>
    <definedName name="_1709063">[1]Catálogo!#REF!</definedName>
    <definedName name="_1709064">[1]Catálogo!#REF!</definedName>
    <definedName name="_1709065">[1]Catálogo!#REF!</definedName>
    <definedName name="_1709066">[1]Catálogo!#REF!</definedName>
    <definedName name="_1709067">[1]Catálogo!#REF!</definedName>
    <definedName name="_1709068">[1]Catálogo!#REF!</definedName>
    <definedName name="_1709069">[1]Catálogo!#REF!</definedName>
    <definedName name="_1709070">[1]Catálogo!#REF!</definedName>
    <definedName name="_1709071">[1]Catálogo!#REF!</definedName>
    <definedName name="_1709072">[1]Catálogo!#REF!</definedName>
    <definedName name="_1709073">[1]Catálogo!#REF!</definedName>
    <definedName name="_1709074">[1]Catálogo!#REF!</definedName>
    <definedName name="_1709075">[1]Catálogo!#REF!</definedName>
    <definedName name="_1709076">[1]Catálogo!#REF!</definedName>
    <definedName name="_1709077">[1]Catálogo!#REF!</definedName>
    <definedName name="_1709078">[1]Catálogo!#REF!</definedName>
    <definedName name="_1709079">[1]Catálogo!#REF!</definedName>
    <definedName name="_1709080">[1]Catálogo!#REF!</definedName>
    <definedName name="_1709081">[1]Catálogo!#REF!</definedName>
    <definedName name="_1709082">[1]Catálogo!#REF!</definedName>
    <definedName name="_1709083">[1]Catálogo!#REF!</definedName>
    <definedName name="_1709084">[1]Catálogo!#REF!</definedName>
    <definedName name="_1709085">[1]Catálogo!#REF!</definedName>
    <definedName name="_1709086">[1]Catálogo!#REF!</definedName>
    <definedName name="_1709087">[1]Catálogo!#REF!</definedName>
    <definedName name="_1709088">[1]Catálogo!#REF!</definedName>
    <definedName name="_1709089">[1]Catálogo!#REF!</definedName>
    <definedName name="_1709090">[1]Catálogo!#REF!</definedName>
    <definedName name="_1709091">[1]Catálogo!#REF!</definedName>
    <definedName name="_1709092">[1]Catálogo!#REF!</definedName>
    <definedName name="_1709093">[1]Catálogo!#REF!</definedName>
    <definedName name="_1709094">[1]Catálogo!#REF!</definedName>
    <definedName name="_1709095">[1]Catálogo!#REF!</definedName>
    <definedName name="_1709096">[1]Catálogo!#REF!</definedName>
    <definedName name="_1709098">[1]Catálogo!#REF!</definedName>
    <definedName name="_1709104">[1]Catálogo!#REF!</definedName>
    <definedName name="_1903002">[1]Catálogo!#REF!</definedName>
    <definedName name="_1903003">[1]Catálogo!#REF!</definedName>
    <definedName name="_1903005">[1]Catálogo!#REF!</definedName>
    <definedName name="_1903006">[1]Catálogo!#REF!</definedName>
    <definedName name="_1903007">[1]Catálogo!#REF!</definedName>
    <definedName name="_1903009">[1]Catálogo!#REF!</definedName>
    <definedName name="_1903010">[1]Catálogo!#REF!</definedName>
    <definedName name="_1903012">[1]Catálogo!#REF!</definedName>
    <definedName name="_1903014">[1]Catálogo!#REF!</definedName>
    <definedName name="_1903015">[1]Catálogo!#REF!</definedName>
    <definedName name="_1903016">[1]Catálogo!#REF!</definedName>
    <definedName name="_1903018">[1]Catálogo!#REF!</definedName>
    <definedName name="_1903019">[1]Catálogo!#REF!</definedName>
    <definedName name="_1903020">[1]Catálogo!#REF!</definedName>
    <definedName name="_1903021">[1]Catálogo!#REF!</definedName>
    <definedName name="_1903022">[1]Catálogo!#REF!</definedName>
    <definedName name="_1903023">[1]Catálogo!#REF!</definedName>
    <definedName name="_1903024">[1]Catálogo!#REF!</definedName>
    <definedName name="_1903025">[1]Catálogo!#REF!</definedName>
    <definedName name="_1903026">[1]Catálogo!#REF!</definedName>
    <definedName name="_1903027">[1]Catálogo!#REF!</definedName>
    <definedName name="_1903028">[1]Catálogo!#REF!</definedName>
    <definedName name="_1903029">[1]Catálogo!#REF!</definedName>
    <definedName name="_1903030">[1]Catálogo!#REF!</definedName>
    <definedName name="_1903031">[1]Catálogo!#REF!</definedName>
    <definedName name="_1903032">[1]Catálogo!#REF!</definedName>
    <definedName name="_1903033">[1]Catálogo!#REF!</definedName>
    <definedName name="_1903034">[1]Catálogo!#REF!</definedName>
    <definedName name="_1903035">[1]Catálogo!#REF!</definedName>
    <definedName name="_1903037">[1]Catálogo!#REF!</definedName>
    <definedName name="_1903039">[1]Catálogo!#REF!</definedName>
    <definedName name="_1903040">[1]Catálogo!#REF!</definedName>
    <definedName name="_1903041">[1]Catálogo!#REF!</definedName>
    <definedName name="_1903042">[1]Catálogo!#REF!</definedName>
    <definedName name="_1903044">[1]Catálogo!#REF!</definedName>
    <definedName name="_1903045">[1]Catálogo!#REF!</definedName>
    <definedName name="_1903046">[1]Catálogo!#REF!</definedName>
    <definedName name="_1903049">[1]Catálogo!#REF!</definedName>
    <definedName name="_1903050">[1]Catálogo!#REF!</definedName>
    <definedName name="_1905001">[1]Catálogo!#REF!</definedName>
    <definedName name="_1905002">[1]Catálogo!#REF!</definedName>
    <definedName name="_1905003">[1]Catálogo!#REF!</definedName>
    <definedName name="_1905004">[1]Catálogo!#REF!</definedName>
    <definedName name="_1905005">[1]Catálogo!#REF!</definedName>
    <definedName name="_1905006">[1]Catálogo!#REF!</definedName>
    <definedName name="_1905007">[1]Catálogo!#REF!</definedName>
    <definedName name="_1905008">[1]Catálogo!#REF!</definedName>
    <definedName name="_1905009">[1]Catálogo!#REF!</definedName>
    <definedName name="_1905010">[1]Catálogo!#REF!</definedName>
    <definedName name="_1905011">[1]Catálogo!#REF!</definedName>
    <definedName name="_1905012">[1]Catálogo!#REF!</definedName>
    <definedName name="_1905013">[1]Catálogo!#REF!</definedName>
    <definedName name="_1905014">[1]Catálogo!#REF!</definedName>
    <definedName name="_1905016">[1]Catálogo!#REF!</definedName>
    <definedName name="_1905017">[1]Catálogo!#REF!</definedName>
    <definedName name="_1905018">[1]Catálogo!#REF!</definedName>
    <definedName name="_1905019">[1]Catálogo!#REF!</definedName>
    <definedName name="_1905030">[1]Catálogo!#REF!</definedName>
    <definedName name="_1905032">[1]Catálogo!#REF!</definedName>
    <definedName name="_1905033">[1]Catálogo!#REF!</definedName>
    <definedName name="_1905036">[1]Catálogo!#REF!</definedName>
    <definedName name="_1906001">[1]Catálogo!#REF!</definedName>
    <definedName name="_1906002">[1]Catálogo!#REF!</definedName>
    <definedName name="_1906003">[1]Catálogo!#REF!</definedName>
    <definedName name="_1906005">[1]Catálogo!#REF!</definedName>
    <definedName name="_1906006">[1]Catálogo!#REF!</definedName>
    <definedName name="_1906007">[1]Catálogo!#REF!</definedName>
    <definedName name="_1906008">[1]Catálogo!#REF!</definedName>
    <definedName name="_1906009">[1]Catálogo!#REF!</definedName>
    <definedName name="_1906010">[1]Catálogo!#REF!</definedName>
    <definedName name="_1906011">[1]Catálogo!#REF!</definedName>
    <definedName name="_1906012">[1]Catálogo!#REF!</definedName>
    <definedName name="_1906013">[1]Catálogo!#REF!</definedName>
    <definedName name="_1906014">[1]Catálogo!#REF!</definedName>
    <definedName name="_1906015">[1]Catálogo!#REF!</definedName>
    <definedName name="_1906016">[1]Catálogo!#REF!</definedName>
    <definedName name="_1906017">[1]Catálogo!#REF!</definedName>
    <definedName name="_1906018">[1]Catálogo!#REF!</definedName>
    <definedName name="_1906019">[1]Catálogo!#REF!</definedName>
    <definedName name="_1906020">[1]Catálogo!#REF!</definedName>
    <definedName name="_1906021">[1]Catálogo!#REF!</definedName>
    <definedName name="_1906024">[1]Catálogo!#REF!</definedName>
    <definedName name="_1906025">[1]Catálogo!#REF!</definedName>
    <definedName name="_1906027">[1]Catálogo!#REF!</definedName>
    <definedName name="_1906028">[1]Catálogo!#REF!</definedName>
    <definedName name="_1906029">[1]Catálogo!#REF!</definedName>
    <definedName name="_1906030">[1]Catálogo!#REF!</definedName>
    <definedName name="_1906032">[1]Catálogo!#REF!</definedName>
    <definedName name="_1906033">[1]Catálogo!#REF!</definedName>
    <definedName name="_2101002">[1]Catálogo!#REF!</definedName>
    <definedName name="_2101015">[1]Catálogo!#REF!</definedName>
    <definedName name="_2101016">[1]Catálogo!#REF!</definedName>
    <definedName name="_2102001">[1]Catálogo!#REF!</definedName>
    <definedName name="_2102002">[1]Catálogo!#REF!</definedName>
    <definedName name="_2102003">[1]Catálogo!#REF!</definedName>
    <definedName name="_2102004">[1]Catálogo!#REF!</definedName>
    <definedName name="_2102005">[1]Catálogo!#REF!</definedName>
    <definedName name="_2102006">[1]Catálogo!#REF!</definedName>
    <definedName name="_2102023">[1]Catálogo!#REF!</definedName>
    <definedName name="_2102030">[1]Catálogo!#REF!</definedName>
    <definedName name="_2102031">[1]Catálogo!#REF!</definedName>
    <definedName name="_2102033">[1]Catálogo!#REF!</definedName>
    <definedName name="_2102034">[1]Catálogo!#REF!</definedName>
    <definedName name="_2102035">[1]Catálogo!#REF!</definedName>
    <definedName name="_2102048">[1]Catálogo!#REF!</definedName>
    <definedName name="_2102049">[1]Catálogo!#REF!</definedName>
    <definedName name="_2102050">[1]Catálogo!#REF!</definedName>
    <definedName name="_2102051">[1]Catálogo!#REF!</definedName>
    <definedName name="_2102052">[1]Catálogo!#REF!</definedName>
    <definedName name="_2102056">[1]Catálogo!#REF!</definedName>
    <definedName name="_2102057">[1]Catálogo!#REF!</definedName>
    <definedName name="_2102058">[1]Catálogo!#REF!</definedName>
    <definedName name="_2102059">[1]Catálogo!#REF!</definedName>
    <definedName name="_2102060">[1]Catálogo!#REF!</definedName>
    <definedName name="_2102061">[1]Catálogo!#REF!</definedName>
    <definedName name="_2102062">[1]Catálogo!#REF!</definedName>
    <definedName name="_2102063">[1]Catálogo!#REF!</definedName>
    <definedName name="_2102064">[1]Catálogo!#REF!</definedName>
    <definedName name="_2103009">[1]Catálogo!#REF!</definedName>
    <definedName name="_2103010">[1]Catálogo!#REF!</definedName>
    <definedName name="_2103011">[1]Catálogo!#REF!</definedName>
    <definedName name="_2103012">[1]Catálogo!#REF!</definedName>
    <definedName name="_2103017">[1]Catálogo!#REF!</definedName>
    <definedName name="_2103018">[1]Catálogo!#REF!</definedName>
    <definedName name="_2103019">[1]Catálogo!#REF!</definedName>
    <definedName name="_2103020">[1]Catálogo!#REF!</definedName>
    <definedName name="_2103021">[1]Catálogo!#REF!</definedName>
    <definedName name="_2103022">[1]Catálogo!#REF!</definedName>
    <definedName name="_2103024">[1]Catálogo!#REF!</definedName>
    <definedName name="_2103025">[1]Catálogo!#REF!</definedName>
    <definedName name="_2103026">[1]Catálogo!#REF!</definedName>
    <definedName name="_2103027">[1]Catálogo!#REF!</definedName>
    <definedName name="_2104001">[1]Catálogo!#REF!</definedName>
    <definedName name="_2104002">[1]Catálogo!#REF!</definedName>
    <definedName name="_2104003">[1]Catálogo!#REF!</definedName>
    <definedName name="_2104004">[1]Catálogo!#REF!</definedName>
    <definedName name="_2104005">[1]Catálogo!#REF!</definedName>
    <definedName name="_2104008">[1]Catálogo!#REF!</definedName>
    <definedName name="_2104009">[1]Catálogo!#REF!</definedName>
    <definedName name="_2104011">[1]Catálogo!#REF!</definedName>
    <definedName name="_2104013">[1]Catálogo!#REF!</definedName>
    <definedName name="_2104014">[1]Catálogo!#REF!</definedName>
    <definedName name="_2104015">[1]Catálogo!#REF!</definedName>
    <definedName name="_2104016">[1]Catálogo!#REF!</definedName>
    <definedName name="_2104017">[1]Catálogo!#REF!</definedName>
    <definedName name="_2104018">[1]Catálogo!#REF!</definedName>
    <definedName name="_2104020">[1]Catálogo!#REF!</definedName>
    <definedName name="_2104021">[1]Catálogo!#REF!</definedName>
    <definedName name="_2104022">[1]Catálogo!#REF!</definedName>
    <definedName name="_2104024">[1]Catálogo!#REF!</definedName>
    <definedName name="_2104025">[1]Catálogo!#REF!</definedName>
    <definedName name="_2104026">[1]Catálogo!#REF!</definedName>
    <definedName name="_2104027">[1]Catálogo!#REF!</definedName>
    <definedName name="_2104028">[1]Catálogo!#REF!</definedName>
    <definedName name="_2105003">[1]Catálogo!#REF!</definedName>
    <definedName name="_2105004">[1]Catálogo!#REF!</definedName>
    <definedName name="_2105005">[1]Catálogo!#REF!</definedName>
    <definedName name="_2105006">[1]Catálogo!#REF!</definedName>
    <definedName name="_2105010">[1]Catálogo!#REF!</definedName>
    <definedName name="_2105012">[1]Catálogo!#REF!</definedName>
    <definedName name="_2105013">[1]Catálogo!#REF!</definedName>
    <definedName name="_2105014">[1]Catálogo!#REF!</definedName>
    <definedName name="_2105015">[1]Catálogo!#REF!</definedName>
    <definedName name="_2105017">[1]Catálogo!#REF!</definedName>
    <definedName name="_2105018">[1]Catálogo!#REF!</definedName>
    <definedName name="_2105019">[1]Catálogo!#REF!</definedName>
    <definedName name="_2105020">[1]Catálogo!#REF!</definedName>
    <definedName name="_2105021">[1]Catálogo!#REF!</definedName>
    <definedName name="_2106001">[1]Catálogo!#REF!</definedName>
    <definedName name="_2106003">[1]Catálogo!#REF!</definedName>
    <definedName name="_2106004">[1]Catálogo!#REF!</definedName>
    <definedName name="_2106005">[1]Catálogo!#REF!</definedName>
    <definedName name="_2106007">[1]Catálogo!#REF!</definedName>
    <definedName name="_2106009">[1]Catálogo!#REF!</definedName>
    <definedName name="_2106010">[1]Catálogo!#REF!</definedName>
    <definedName name="_2106011">[1]Catálogo!#REF!</definedName>
    <definedName name="_2106014">[1]Catálogo!#REF!</definedName>
    <definedName name="_2106015">[1]Catálogo!#REF!</definedName>
    <definedName name="_2106016">[1]Catálogo!#REF!</definedName>
    <definedName name="_2106018">[1]Catálogo!#REF!</definedName>
    <definedName name="_2106020">[1]Catálogo!#REF!</definedName>
    <definedName name="_2106022">[1]Catálogo!#REF!</definedName>
    <definedName name="_2106023">[1]Catálogo!#REF!</definedName>
    <definedName name="_2106024">[1]Catálogo!#REF!</definedName>
    <definedName name="_2106025">[1]Catálogo!#REF!</definedName>
    <definedName name="_2106029">[1]Catálogo!#REF!</definedName>
    <definedName name="_2201001">[1]Catálogo!#REF!</definedName>
    <definedName name="_2201002">[1]Catálogo!#REF!</definedName>
    <definedName name="_2201003">[1]Catálogo!#REF!</definedName>
    <definedName name="_2201004">[1]Catálogo!#REF!</definedName>
    <definedName name="_2201005">[1]Catálogo!#REF!</definedName>
    <definedName name="_2201012">[1]Catálogo!#REF!</definedName>
    <definedName name="_2201013">[1]Catálogo!#REF!</definedName>
    <definedName name="_2201014">[1]Catálogo!#REF!</definedName>
    <definedName name="_2201015">[1]Catálogo!#REF!</definedName>
    <definedName name="_2201016">[1]Catálogo!#REF!</definedName>
    <definedName name="_2201017">[1]Catálogo!#REF!</definedName>
    <definedName name="_2201018">[1]Catálogo!#REF!</definedName>
    <definedName name="_2201021">[1]Catálogo!#REF!</definedName>
    <definedName name="_2201022">[1]Catálogo!#REF!</definedName>
    <definedName name="_2201023">[1]Catálogo!#REF!</definedName>
    <definedName name="_2201026">[1]Catálogo!#REF!</definedName>
    <definedName name="_2201028">[1]Catálogo!#REF!</definedName>
    <definedName name="_2201029">[1]Catálogo!#REF!</definedName>
    <definedName name="_2201030">[1]Catálogo!#REF!</definedName>
    <definedName name="_2201031">[1]Catálogo!#REF!</definedName>
    <definedName name="_2201032">[1]Catálogo!#REF!</definedName>
    <definedName name="_2201033">[1]Catálogo!#REF!</definedName>
    <definedName name="_2201034">[1]Catálogo!#REF!</definedName>
    <definedName name="_2201035">[1]Catálogo!#REF!</definedName>
    <definedName name="_2201036">[1]Catálogo!#REF!</definedName>
    <definedName name="_2201037">[1]Catálogo!#REF!</definedName>
    <definedName name="_2201038">[1]Catálogo!#REF!</definedName>
    <definedName name="_2201041">[1]Catálogo!#REF!</definedName>
    <definedName name="_2201042">[1]Catálogo!#REF!</definedName>
    <definedName name="_2201043">[1]Catálogo!#REF!</definedName>
    <definedName name="_2201044">[1]Catálogo!#REF!</definedName>
    <definedName name="_2201046">[1]Catálogo!#REF!</definedName>
    <definedName name="_2201047">[1]Catálogo!#REF!</definedName>
    <definedName name="_2201050">[1]Catálogo!#REF!</definedName>
    <definedName name="_2201056">[1]Catálogo!#REF!</definedName>
    <definedName name="_2201057">[1]Catálogo!#REF!</definedName>
    <definedName name="_2201058">[1]Catálogo!#REF!</definedName>
    <definedName name="_2201060">[1]Catálogo!#REF!</definedName>
    <definedName name="_2201061">[1]Catálogo!#REF!</definedName>
    <definedName name="_2201062">[1]Catálogo!#REF!</definedName>
    <definedName name="_2201063">[1]Catálogo!#REF!</definedName>
    <definedName name="_2201064">[1]Catálogo!#REF!</definedName>
    <definedName name="_2201065">[1]Catálogo!#REF!</definedName>
    <definedName name="_2201066">[1]Catálogo!#REF!</definedName>
    <definedName name="_2201067">[1]Catálogo!#REF!</definedName>
    <definedName name="_2201068">[1]Catálogo!#REF!</definedName>
    <definedName name="_2201071">[1]Catálogo!#REF!</definedName>
    <definedName name="_2201074">[1]Catálogo!#REF!</definedName>
    <definedName name="_2201075">[1]Catálogo!#REF!</definedName>
    <definedName name="_2201076">[1]Catálogo!#REF!</definedName>
    <definedName name="_2201077">[1]Catálogo!#REF!</definedName>
    <definedName name="_2201079">[1]Catálogo!#REF!</definedName>
    <definedName name="_2202001">[1]Catálogo!#REF!</definedName>
    <definedName name="_2202002">[1]Catálogo!#REF!</definedName>
    <definedName name="_2202003">[1]Catálogo!#REF!</definedName>
    <definedName name="_2202004">[1]Catálogo!#REF!</definedName>
    <definedName name="_2202006">[1]Catálogo!#REF!</definedName>
    <definedName name="_2202011">[1]Catálogo!#REF!</definedName>
    <definedName name="_2202012">[1]Catálogo!#REF!</definedName>
    <definedName name="_2202013">[1]Catálogo!#REF!</definedName>
    <definedName name="_2202016">[1]Catálogo!#REF!</definedName>
    <definedName name="_2202017">[1]Catálogo!#REF!</definedName>
    <definedName name="_2202018">[1]Catálogo!#REF!</definedName>
    <definedName name="_2202019">[1]Catálogo!#REF!</definedName>
    <definedName name="_2202020">[1]Catálogo!#REF!</definedName>
    <definedName name="_2202021">[1]Catálogo!#REF!</definedName>
    <definedName name="_2202022">[1]Catálogo!#REF!</definedName>
    <definedName name="_2202023">[1]Catálogo!#REF!</definedName>
    <definedName name="_2202024">[1]Catálogo!#REF!</definedName>
    <definedName name="_2202025">[1]Catálogo!#REF!</definedName>
    <definedName name="_2202026">[1]Catálogo!#REF!</definedName>
    <definedName name="_2202027">[1]Catálogo!#REF!</definedName>
    <definedName name="_2202030">[1]Catálogo!#REF!</definedName>
    <definedName name="_2202035">[1]Catálogo!#REF!</definedName>
    <definedName name="_2202036">[1]Catálogo!#REF!</definedName>
    <definedName name="_2202037">[1]Catálogo!#REF!</definedName>
    <definedName name="_2202038">[1]Catálogo!#REF!</definedName>
    <definedName name="_2202039">[1]Catálogo!#REF!</definedName>
    <definedName name="_2202040">[1]Catálogo!#REF!</definedName>
    <definedName name="_2202042">[1]Catálogo!#REF!</definedName>
    <definedName name="_2202044">[1]Catálogo!#REF!</definedName>
    <definedName name="_2202045">[1]Catálogo!#REF!</definedName>
    <definedName name="_2202047">[1]Catálogo!#REF!</definedName>
    <definedName name="_2202048">[1]Catálogo!#REF!</definedName>
    <definedName name="_2202049">[1]Catálogo!#REF!</definedName>
    <definedName name="_2202053">[1]Catálogo!#REF!</definedName>
    <definedName name="_2301001">[1]Catálogo!#REF!</definedName>
    <definedName name="_2301002">[1]Catálogo!#REF!</definedName>
    <definedName name="_2301004">[1]Catálogo!#REF!</definedName>
    <definedName name="_2301005">[1]Catálogo!#REF!</definedName>
    <definedName name="_2301006">[1]Catálogo!#REF!</definedName>
    <definedName name="_2301007">[1]Catálogo!#REF!</definedName>
    <definedName name="_2301008">[1]Catálogo!#REF!</definedName>
    <definedName name="_2301009">[1]Catálogo!#REF!</definedName>
    <definedName name="_2301010">[1]Catálogo!#REF!</definedName>
    <definedName name="_2301011">[1]Catálogo!#REF!</definedName>
    <definedName name="_2301013">[1]Catálogo!#REF!</definedName>
    <definedName name="_2301014">[1]Catálogo!#REF!</definedName>
    <definedName name="_2301015">[1]Catálogo!#REF!</definedName>
    <definedName name="_2301016">[1]Catálogo!#REF!</definedName>
    <definedName name="_2301019">[1]Catálogo!#REF!</definedName>
    <definedName name="_2301020">[1]Catálogo!#REF!</definedName>
    <definedName name="_2301021">[1]Catálogo!#REF!</definedName>
    <definedName name="_2301022">[1]Catálogo!#REF!</definedName>
    <definedName name="_2301024">[1]Catálogo!#REF!</definedName>
    <definedName name="_2301025">[1]Catálogo!#REF!</definedName>
    <definedName name="_2301026">[1]Catálogo!#REF!</definedName>
    <definedName name="_2301027">[1]Catálogo!#REF!</definedName>
    <definedName name="_2301028">[1]Catálogo!#REF!</definedName>
    <definedName name="_2301029">[1]Catálogo!#REF!</definedName>
    <definedName name="_2301030">[1]Catálogo!#REF!</definedName>
    <definedName name="_2301031">[1]Catálogo!#REF!</definedName>
    <definedName name="_2301033">[1]Catálogo!#REF!</definedName>
    <definedName name="_2301034">[1]Catálogo!#REF!</definedName>
    <definedName name="_2301035">[1]Catálogo!#REF!</definedName>
    <definedName name="_2301036">[1]Catálogo!#REF!</definedName>
    <definedName name="_2301037">[1]Catálogo!#REF!</definedName>
    <definedName name="_2301038">[1]Catálogo!#REF!</definedName>
    <definedName name="_2301040">[1]Catálogo!#REF!</definedName>
    <definedName name="_2301041">[1]Catálogo!#REF!</definedName>
    <definedName name="_2301042">[1]Catálogo!#REF!</definedName>
    <definedName name="_2301043">[1]Catálogo!#REF!</definedName>
    <definedName name="_2301044">[1]Catálogo!#REF!</definedName>
    <definedName name="_2301047">[1]Catálogo!#REF!</definedName>
    <definedName name="_2301060">[1]Catálogo!#REF!</definedName>
    <definedName name="_2301061">[1]Catálogo!#REF!</definedName>
    <definedName name="_2301063">[1]Catálogo!#REF!</definedName>
    <definedName name="_2301064">[1]Catálogo!#REF!</definedName>
    <definedName name="_2301065">[1]Catálogo!#REF!</definedName>
    <definedName name="_2301066">[1]Catálogo!#REF!</definedName>
    <definedName name="_2301068">[1]Catálogo!#REF!</definedName>
    <definedName name="_2301070">[1]Catálogo!#REF!</definedName>
    <definedName name="_2301071">[1]Catálogo!#REF!</definedName>
    <definedName name="_2301073">[1]Catálogo!#REF!</definedName>
    <definedName name="_2301079">[1]Catálogo!#REF!</definedName>
    <definedName name="_2301080">[1]Catálogo!#REF!</definedName>
    <definedName name="_2302003">[1]Catálogo!#REF!</definedName>
    <definedName name="_2302006">[1]Catálogo!#REF!</definedName>
    <definedName name="_2302007">[1]Catálogo!#REF!</definedName>
    <definedName name="_2302009">[1]Catálogo!#REF!</definedName>
    <definedName name="_2302010">[1]Catálogo!#REF!</definedName>
    <definedName name="_2302011">[1]Catálogo!#REF!</definedName>
    <definedName name="_2302012">[1]Catálogo!#REF!</definedName>
    <definedName name="_2302013">[1]Catálogo!#REF!</definedName>
    <definedName name="_2302014">[1]Catálogo!#REF!</definedName>
    <definedName name="_2302015">[1]Catálogo!#REF!</definedName>
    <definedName name="_2302016">[1]Catálogo!#REF!</definedName>
    <definedName name="_2302017">[1]Catálogo!#REF!</definedName>
    <definedName name="_2302019">[1]Catálogo!#REF!</definedName>
    <definedName name="_2302020">[1]Catálogo!#REF!</definedName>
    <definedName name="_2302021">[1]Catálogo!#REF!</definedName>
    <definedName name="_2302022">[1]Catálogo!#REF!</definedName>
    <definedName name="_2302023">[1]Catálogo!#REF!</definedName>
    <definedName name="_2302024">[1]Catálogo!#REF!</definedName>
    <definedName name="_2302025">[1]Catálogo!#REF!</definedName>
    <definedName name="_2302026">[1]Catálogo!#REF!</definedName>
    <definedName name="_2302029">[1]Catálogo!#REF!</definedName>
    <definedName name="_2302033">[1]Catálogo!#REF!</definedName>
    <definedName name="_2302034">[1]Catálogo!#REF!</definedName>
    <definedName name="_2302035">[1]Catálogo!#REF!</definedName>
    <definedName name="_2302036">[1]Catálogo!#REF!</definedName>
    <definedName name="_2302037">[1]Catálogo!#REF!</definedName>
    <definedName name="_2302039">[1]Catálogo!#REF!</definedName>
    <definedName name="_2302040">[1]Catálogo!#REF!</definedName>
    <definedName name="_2302041">[1]Catálogo!#REF!</definedName>
    <definedName name="_2302042">[1]Catálogo!#REF!</definedName>
    <definedName name="_2302043">[1]Catálogo!#REF!</definedName>
    <definedName name="_2302044">[1]Catálogo!#REF!</definedName>
    <definedName name="_2302047">[1]Catálogo!#REF!</definedName>
    <definedName name="_2302048">[1]Catálogo!#REF!</definedName>
    <definedName name="_2302049">[1]Catálogo!#REF!</definedName>
    <definedName name="_2302050">[1]Catálogo!#REF!</definedName>
    <definedName name="_2302051">[1]Catálogo!#REF!</definedName>
    <definedName name="_2302052">[1]Catálogo!#REF!</definedName>
    <definedName name="_2302053">[1]Catálogo!#REF!</definedName>
    <definedName name="_2302054">[1]Catálogo!#REF!</definedName>
    <definedName name="_2302055">[1]Catálogo!#REF!</definedName>
    <definedName name="_2302056">[1]Catálogo!#REF!</definedName>
    <definedName name="_2302057">[1]Catálogo!#REF!</definedName>
    <definedName name="_2302058">[1]Catálogo!#REF!</definedName>
    <definedName name="_2302059">[1]Catálogo!#REF!</definedName>
    <definedName name="_2302061">[1]Catálogo!#REF!</definedName>
    <definedName name="_2302062">[1]Catálogo!#REF!</definedName>
    <definedName name="_2302065">[1]Catálogo!#REF!</definedName>
    <definedName name="_2302066">[1]Catálogo!#REF!</definedName>
    <definedName name="_2302067">[1]Catálogo!#REF!</definedName>
    <definedName name="_2302068">[1]Catálogo!#REF!</definedName>
    <definedName name="_2302071">[1]Catálogo!#REF!</definedName>
    <definedName name="_2302072">[1]Catálogo!#REF!</definedName>
    <definedName name="_2302073">[1]Catálogo!#REF!</definedName>
    <definedName name="_2302074">[1]Catálogo!#REF!</definedName>
    <definedName name="_2302075">[1]Catálogo!#REF!</definedName>
    <definedName name="_2302076">[1]Catálogo!#REF!</definedName>
    <definedName name="_2302078">[1]Catálogo!#REF!</definedName>
    <definedName name="_2302079">[1]Catálogo!#REF!</definedName>
    <definedName name="_2302081">[1]Catálogo!#REF!</definedName>
    <definedName name="_2302082">[1]Catálogo!#REF!</definedName>
    <definedName name="_2302083">[1]Catálogo!#REF!</definedName>
    <definedName name="_2302084">[1]Catálogo!#REF!</definedName>
    <definedName name="_2302085">[1]Catálogo!#REF!</definedName>
    <definedName name="_2302086">[1]Catálogo!#REF!</definedName>
    <definedName name="_2302088">[1]Catálogo!#REF!</definedName>
    <definedName name="_2302089">[1]Catálogo!#REF!</definedName>
    <definedName name="_2302090">[1]Catálogo!#REF!</definedName>
    <definedName name="_2402002">[1]Catálogo!#REF!</definedName>
    <definedName name="_2402003">[1]Catálogo!#REF!</definedName>
    <definedName name="_2402004">[1]Catálogo!#REF!</definedName>
    <definedName name="_2402005">[1]Catálogo!#REF!</definedName>
    <definedName name="_2402011">[1]Catálogo!#REF!</definedName>
    <definedName name="_2402012">[1]Catálogo!#REF!</definedName>
    <definedName name="_2402013">[1]Catálogo!#REF!</definedName>
    <definedName name="_2402014">[1]Catálogo!#REF!</definedName>
    <definedName name="_2402015">[1]Catálogo!#REF!</definedName>
    <definedName name="_2402016">[1]Catálogo!#REF!</definedName>
    <definedName name="_2402017">[1]Catálogo!#REF!</definedName>
    <definedName name="_2402019">[1]Catálogo!#REF!</definedName>
    <definedName name="_2402020">[1]Catálogo!#REF!</definedName>
    <definedName name="_2402021">[1]Catálogo!#REF!</definedName>
    <definedName name="_2402022">[1]Catálogo!#REF!</definedName>
    <definedName name="_2402023">[1]Catálogo!#REF!</definedName>
    <definedName name="_2402025">[1]Catálogo!#REF!</definedName>
    <definedName name="_2402026">[1]Catálogo!#REF!</definedName>
    <definedName name="_2402027">[1]Catálogo!#REF!</definedName>
    <definedName name="_2402031">[1]Catálogo!#REF!</definedName>
    <definedName name="_2402032">[1]Catálogo!#REF!</definedName>
    <definedName name="_2402033">[1]Catálogo!#REF!</definedName>
    <definedName name="_2402034">[1]Catálogo!#REF!</definedName>
    <definedName name="_2402036">[1]Catálogo!#REF!</definedName>
    <definedName name="_2402037">[1]Catálogo!#REF!</definedName>
    <definedName name="_2402038">[1]Catálogo!#REF!</definedName>
    <definedName name="_2402040">[1]Catálogo!#REF!</definedName>
    <definedName name="_2402042">[1]Catálogo!#REF!</definedName>
    <definedName name="_2402044">[1]Catálogo!#REF!</definedName>
    <definedName name="_2402046">[1]Catálogo!#REF!</definedName>
    <definedName name="_2402048">[1]Catálogo!#REF!</definedName>
    <definedName name="_2402049">[1]Catálogo!#REF!</definedName>
    <definedName name="_2402051">[1]Catálogo!#REF!</definedName>
    <definedName name="_2402052">[1]Catálogo!#REF!</definedName>
    <definedName name="_2402053">[1]Catálogo!#REF!</definedName>
    <definedName name="_2402054">[1]Catálogo!#REF!</definedName>
    <definedName name="_2402057">[1]Catálogo!#REF!</definedName>
    <definedName name="_2402059">[1]Catálogo!#REF!</definedName>
    <definedName name="_2402060">[1]Catálogo!#REF!</definedName>
    <definedName name="_2402061">[1]Catálogo!#REF!</definedName>
    <definedName name="_2402062">[1]Catálogo!#REF!</definedName>
    <definedName name="_2402068">[1]Catálogo!#REF!</definedName>
    <definedName name="_2402069">[1]Catálogo!#REF!</definedName>
    <definedName name="_2402070">[1]Catálogo!#REF!</definedName>
    <definedName name="_2402071">[1]Catálogo!#REF!</definedName>
    <definedName name="_2402072">[1]Catálogo!#REF!</definedName>
    <definedName name="_2402073">[1]Catálogo!#REF!</definedName>
    <definedName name="_2402075">[1]Catálogo!#REF!</definedName>
    <definedName name="_2402077">[1]Catálogo!#REF!</definedName>
    <definedName name="_2402079">[1]Catálogo!#REF!</definedName>
    <definedName name="_2402080">[1]Catálogo!#REF!</definedName>
    <definedName name="_2402081">[1]Catálogo!#REF!</definedName>
    <definedName name="_2402083">[1]Catálogo!#REF!</definedName>
    <definedName name="_2402084">[1]Catálogo!#REF!</definedName>
    <definedName name="_2402085">[1]Catálogo!#REF!</definedName>
    <definedName name="_2402091">[1]Catálogo!#REF!</definedName>
    <definedName name="_2402092">[1]Catálogo!#REF!</definedName>
    <definedName name="_2402093">[1]Catálogo!#REF!</definedName>
    <definedName name="_2402094">[1]Catálogo!#REF!</definedName>
    <definedName name="_2402095">[1]Catálogo!#REF!</definedName>
    <definedName name="_2402097">[1]Catálogo!#REF!</definedName>
    <definedName name="_2402098">[1]Catálogo!#REF!</definedName>
    <definedName name="_2402100">[1]Catálogo!#REF!</definedName>
    <definedName name="_2402101">[1]Catálogo!#REF!</definedName>
    <definedName name="_2402103">[1]Catálogo!#REF!</definedName>
    <definedName name="_2402104">[1]Catálogo!#REF!</definedName>
    <definedName name="_2402105">[1]Catálogo!#REF!</definedName>
    <definedName name="_2402106">[1]Catálogo!#REF!</definedName>
    <definedName name="_2402107">[1]Catálogo!#REF!</definedName>
    <definedName name="_2402110">[1]Catálogo!#REF!</definedName>
    <definedName name="_2402111">[1]Catálogo!#REF!</definedName>
    <definedName name="_2402112">[1]Catálogo!#REF!</definedName>
    <definedName name="_2402113">[1]Catálogo!#REF!</definedName>
    <definedName name="_2402115">[1]Catálogo!#REF!</definedName>
    <definedName name="_2402117">[1]Catálogo!#REF!</definedName>
    <definedName name="_2402119">[1]Catálogo!#REF!</definedName>
    <definedName name="_2402120">[1]Catálogo!#REF!</definedName>
    <definedName name="_2402121">[1]Catálogo!#REF!</definedName>
    <definedName name="_2402122">[1]Catálogo!#REF!</definedName>
    <definedName name="_2402125">[1]Catálogo!#REF!</definedName>
    <definedName name="_2402126">[1]Catálogo!#REF!</definedName>
    <definedName name="_2402127">[1]Catálogo!#REF!</definedName>
    <definedName name="_2402128">[1]Catálogo!#REF!</definedName>
    <definedName name="_2402129">[1]Catálogo!#REF!</definedName>
    <definedName name="_2402130">[1]Catálogo!#REF!</definedName>
    <definedName name="_2402131">[1]Catálogo!#REF!</definedName>
    <definedName name="_2402132">[1]Catálogo!#REF!</definedName>
    <definedName name="_2402133">[1]Catálogo!#REF!</definedName>
    <definedName name="_2402134">[1]Catálogo!#REF!</definedName>
    <definedName name="_2403026">[1]Catálogo!#REF!</definedName>
    <definedName name="_2403027">[1]Catálogo!#REF!</definedName>
    <definedName name="_2403028">[1]Catálogo!#REF!</definedName>
    <definedName name="_2403030">[1]Catálogo!#REF!</definedName>
    <definedName name="_2403031">[1]Catálogo!#REF!</definedName>
    <definedName name="_2403032">[1]Catálogo!#REF!</definedName>
    <definedName name="_2403039">[1]Catálogo!#REF!</definedName>
    <definedName name="_2403042">[1]Catálogo!#REF!</definedName>
    <definedName name="_2403043">[1]Catálogo!#REF!</definedName>
    <definedName name="_2403044">[1]Catálogo!#REF!</definedName>
    <definedName name="_2403046">[1]Catálogo!#REF!</definedName>
    <definedName name="_2403050">[1]Catálogo!#REF!</definedName>
    <definedName name="_2403051">[1]Catálogo!#REF!</definedName>
    <definedName name="_2403052">[1]Catálogo!#REF!</definedName>
    <definedName name="_2403053">[1]Catálogo!#REF!</definedName>
    <definedName name="_2403054">[1]Catálogo!#REF!</definedName>
    <definedName name="_2403055">[1]Catálogo!#REF!</definedName>
    <definedName name="_2403056">[1]Catálogo!#REF!</definedName>
    <definedName name="_2403057">[1]Catálogo!#REF!</definedName>
    <definedName name="_2403058">[1]Catálogo!#REF!</definedName>
    <definedName name="_2403059">[1]Catálogo!#REF!</definedName>
    <definedName name="_2403060">[1]Catálogo!#REF!</definedName>
    <definedName name="_2403061">[1]Catálogo!#REF!</definedName>
    <definedName name="_2403062">[1]Catálogo!#REF!</definedName>
    <definedName name="_2403070">[1]Catálogo!#REF!</definedName>
    <definedName name="_2403071">[1]Catálogo!#REF!</definedName>
    <definedName name="_2403072">[1]Catálogo!#REF!</definedName>
    <definedName name="_2403073">[1]Catálogo!#REF!</definedName>
    <definedName name="_2403074">[1]Catálogo!#REF!</definedName>
    <definedName name="_2403075">[1]Catálogo!#REF!</definedName>
    <definedName name="_2403079">[1]Catálogo!#REF!</definedName>
    <definedName name="_2403084">[1]Catálogo!#REF!</definedName>
    <definedName name="_2403085">[1]Catálogo!#REF!</definedName>
    <definedName name="_2403086">[1]Catálogo!#REF!</definedName>
    <definedName name="_2403090">[1]Catálogo!#REF!</definedName>
    <definedName name="_2403104">[1]Catálogo!#REF!</definedName>
    <definedName name="_2403105">[1]Catálogo!#REF!</definedName>
    <definedName name="_2403106">[1]Catálogo!#REF!</definedName>
    <definedName name="_2403107">[1]Catálogo!#REF!</definedName>
    <definedName name="_2403108">[1]Catálogo!#REF!</definedName>
    <definedName name="_2403109">[1]Catálogo!#REF!</definedName>
    <definedName name="_2403110">[1]Catálogo!#REF!</definedName>
    <definedName name="_2403111">[1]Catálogo!#REF!</definedName>
    <definedName name="_2403112">[1]Catálogo!#REF!</definedName>
    <definedName name="_2403113">[1]Catálogo!#REF!</definedName>
    <definedName name="_2403114">[1]Catálogo!#REF!</definedName>
    <definedName name="_2403115">[1]Catálogo!#REF!</definedName>
    <definedName name="_2403117">[1]Catálogo!#REF!</definedName>
    <definedName name="_2403118">[1]Catálogo!#REF!</definedName>
    <definedName name="_2403119">[1]Catálogo!#REF!</definedName>
    <definedName name="_2404003">[1]Catálogo!#REF!</definedName>
    <definedName name="_2404004">[1]Catálogo!#REF!</definedName>
    <definedName name="_2404006">[1]Catálogo!#REF!</definedName>
    <definedName name="_2404007">[1]Catálogo!#REF!</definedName>
    <definedName name="_2404010">[1]Catálogo!#REF!</definedName>
    <definedName name="_2404011">[1]Catálogo!#REF!</definedName>
    <definedName name="_2404014">[1]Catálogo!#REF!</definedName>
    <definedName name="_2404015">[1]Catálogo!#REF!</definedName>
    <definedName name="_2404018">[1]Catálogo!#REF!</definedName>
    <definedName name="_2404019">[1]Catálogo!#REF!</definedName>
    <definedName name="_2404020">[1]Catálogo!#REF!</definedName>
    <definedName name="_2404021">[1]Catálogo!#REF!</definedName>
    <definedName name="_2404022">[1]Catálogo!#REF!</definedName>
    <definedName name="_2404024">[1]Catálogo!#REF!</definedName>
    <definedName name="_2404025">[1]Catálogo!#REF!</definedName>
    <definedName name="_2404026">[1]Catálogo!#REF!</definedName>
    <definedName name="_2404027">[1]Catálogo!#REF!</definedName>
    <definedName name="_2404028">[1]Catálogo!#REF!</definedName>
    <definedName name="_2404029">[1]Catálogo!#REF!</definedName>
    <definedName name="_2404030">[1]Catálogo!#REF!</definedName>
    <definedName name="_2404031">[1]Catálogo!#REF!</definedName>
    <definedName name="_2404032">[1]Catálogo!#REF!</definedName>
    <definedName name="_2404033">[1]Catálogo!#REF!</definedName>
    <definedName name="_2404034">[1]Catálogo!#REF!</definedName>
    <definedName name="_2404035">[1]Catálogo!#REF!</definedName>
    <definedName name="_2404036">[1]Catálogo!#REF!</definedName>
    <definedName name="_2404037">[1]Catálogo!#REF!</definedName>
    <definedName name="_2404040">[1]Catálogo!#REF!</definedName>
    <definedName name="_2404041">[1]Catálogo!#REF!</definedName>
    <definedName name="_2404042">[1]Catálogo!#REF!</definedName>
    <definedName name="_2404043">[1]Catálogo!#REF!</definedName>
    <definedName name="_2404044">[1]Catálogo!#REF!</definedName>
    <definedName name="_2406001">[1]Catálogo!#REF!</definedName>
    <definedName name="_2406003">[1]Catálogo!#REF!</definedName>
    <definedName name="_2406004">[1]Catálogo!#REF!</definedName>
    <definedName name="_2406005">[1]Catálogo!#REF!</definedName>
    <definedName name="_2406008">[1]Catálogo!#REF!</definedName>
    <definedName name="_2406011">[1]Catálogo!#REF!</definedName>
    <definedName name="_2406012">[1]Catálogo!#REF!</definedName>
    <definedName name="_2406014">[1]Catálogo!#REF!</definedName>
    <definedName name="_2406015">[1]Catálogo!#REF!</definedName>
    <definedName name="_2406016">[1]Catálogo!#REF!</definedName>
    <definedName name="_2406019">[1]Catálogo!#REF!</definedName>
    <definedName name="_2406022">[1]Catálogo!#REF!</definedName>
    <definedName name="_2406023">[1]Catálogo!#REF!</definedName>
    <definedName name="_2406024">[1]Catálogo!#REF!</definedName>
    <definedName name="_2406025">[1]Catálogo!#REF!</definedName>
    <definedName name="_2406026">[1]Catálogo!#REF!</definedName>
    <definedName name="_2406027">[1]Catálogo!#REF!</definedName>
    <definedName name="_2406028">[1]Catálogo!#REF!</definedName>
    <definedName name="_2406030">[1]Catálogo!#REF!</definedName>
    <definedName name="_2406031">[1]Catálogo!#REF!</definedName>
    <definedName name="_2406032">[1]Catálogo!#REF!</definedName>
    <definedName name="_2406033">[1]Catálogo!#REF!</definedName>
    <definedName name="_2406034">[1]Catálogo!#REF!</definedName>
    <definedName name="_2406035">[1]Catálogo!#REF!</definedName>
    <definedName name="_2406036">[1]Catálogo!#REF!</definedName>
    <definedName name="_2406037">[1]Catálogo!#REF!</definedName>
    <definedName name="_2406038">[1]Catálogo!#REF!</definedName>
    <definedName name="_2406040">[1]Catálogo!#REF!</definedName>
    <definedName name="_2406041">[1]Catálogo!#REF!</definedName>
    <definedName name="_2406042">[1]Catálogo!#REF!</definedName>
    <definedName name="_2406043">[1]Catálogo!#REF!</definedName>
    <definedName name="_2406044">[1]Catálogo!#REF!</definedName>
    <definedName name="_2406046">[1]Catálogo!#REF!</definedName>
    <definedName name="_2406047">[1]Catálogo!#REF!</definedName>
    <definedName name="_2406049">[1]Catálogo!#REF!</definedName>
    <definedName name="_2406050">[1]Catálogo!#REF!</definedName>
    <definedName name="_2406051">[1]Catálogo!#REF!</definedName>
    <definedName name="_2406053">[1]Catálogo!#REF!</definedName>
    <definedName name="_2406054">[1]Catálogo!#REF!</definedName>
    <definedName name="_2406055">[1]Catálogo!#REF!</definedName>
    <definedName name="_2407001">[1]Catálogo!#REF!</definedName>
    <definedName name="_2407002">[1]Catálogo!#REF!</definedName>
    <definedName name="_2407003">[1]Catálogo!#REF!</definedName>
    <definedName name="_2407004">[1]Catálogo!#REF!</definedName>
    <definedName name="_2407005">[1]Catálogo!#REF!</definedName>
    <definedName name="_2407006">[1]Catálogo!#REF!</definedName>
    <definedName name="_2407007">[1]Catálogo!#REF!</definedName>
    <definedName name="_2407008">[1]Catálogo!#REF!</definedName>
    <definedName name="_2407010">[1]Catálogo!#REF!</definedName>
    <definedName name="_2408001">[1]Catálogo!#REF!</definedName>
    <definedName name="_2408002">[1]Catálogo!#REF!</definedName>
    <definedName name="_2408003">[1]Catálogo!#REF!</definedName>
    <definedName name="_2408004">[1]Catálogo!#REF!</definedName>
    <definedName name="_2408005">[1]Catálogo!#REF!</definedName>
    <definedName name="_2408006">[1]Catálogo!#REF!</definedName>
    <definedName name="_2408007">[1]Catálogo!#REF!</definedName>
    <definedName name="_2408008">[1]Catálogo!#REF!</definedName>
    <definedName name="_2408009">[1]Catálogo!#REF!</definedName>
    <definedName name="_2408010">[1]Catálogo!#REF!</definedName>
    <definedName name="_2408011">[1]Catálogo!#REF!</definedName>
    <definedName name="_2408012">[1]Catálogo!#REF!</definedName>
    <definedName name="_2408015">[1]Catálogo!#REF!</definedName>
    <definedName name="_2408017">[1]Catálogo!#REF!</definedName>
    <definedName name="_2408018">[1]Catálogo!#REF!</definedName>
    <definedName name="_2408020">[1]Catálogo!#REF!</definedName>
    <definedName name="_2408021">[1]Catálogo!#REF!</definedName>
    <definedName name="_2408022">[1]Catálogo!#REF!</definedName>
    <definedName name="_2408023">[1]Catálogo!#REF!</definedName>
    <definedName name="_2408024">[1]Catálogo!#REF!</definedName>
    <definedName name="_2408025">[1]Catálogo!#REF!</definedName>
    <definedName name="_2408026">[1]Catálogo!#REF!</definedName>
    <definedName name="_2408027">[1]Catálogo!#REF!</definedName>
    <definedName name="_2408029">[1]Catálogo!#REF!</definedName>
    <definedName name="_2408030">[1]Catálogo!#REF!</definedName>
    <definedName name="_2408034">[1]Catálogo!#REF!</definedName>
    <definedName name="_2408035">[1]Catálogo!#REF!</definedName>
    <definedName name="_2408036">[1]Catálogo!#REF!</definedName>
    <definedName name="_2408037">[1]Catálogo!#REF!</definedName>
    <definedName name="_2408038">[1]Catálogo!#REF!</definedName>
    <definedName name="_2408039">[1]Catálogo!#REF!</definedName>
    <definedName name="_2408040">[1]Catálogo!#REF!</definedName>
    <definedName name="_2408041">[1]Catálogo!#REF!</definedName>
    <definedName name="_2408042">[1]Catálogo!#REF!</definedName>
    <definedName name="_2408043">[1]Catálogo!#REF!</definedName>
    <definedName name="_2408044">[1]Catálogo!#REF!</definedName>
    <definedName name="_2408045">[1]Catálogo!#REF!</definedName>
    <definedName name="_2408046">[1]Catálogo!#REF!</definedName>
    <definedName name="_2408047">[1]Catálogo!#REF!</definedName>
    <definedName name="_2409001">[1]Catálogo!#REF!</definedName>
    <definedName name="_2409002">[1]Catálogo!#REF!</definedName>
    <definedName name="_2409003">[1]Catálogo!#REF!</definedName>
    <definedName name="_2409004">[1]Catálogo!#REF!</definedName>
    <definedName name="_2409006">[1]Catálogo!#REF!</definedName>
    <definedName name="_2409007">[1]Catálogo!#REF!</definedName>
    <definedName name="_2409008">[1]Catálogo!#REF!</definedName>
    <definedName name="_2409009">[1]Catálogo!#REF!</definedName>
    <definedName name="_2409011">[1]Catálogo!#REF!</definedName>
    <definedName name="_2409012">[1]Catálogo!#REF!</definedName>
    <definedName name="_2409014">[1]Catálogo!#REF!</definedName>
    <definedName name="_2409016">[1]Catálogo!#REF!</definedName>
    <definedName name="_2409017">[1]Catálogo!#REF!</definedName>
    <definedName name="_2409019">[1]Catálogo!#REF!</definedName>
    <definedName name="_2409022">[1]Catálogo!#REF!</definedName>
    <definedName name="_2409023">[1]Catálogo!#REF!</definedName>
    <definedName name="_2409024">[1]Catálogo!#REF!</definedName>
    <definedName name="_2409025">[1]Catálogo!#REF!</definedName>
    <definedName name="_2409026">[1]Catálogo!#REF!</definedName>
    <definedName name="_2409027">[1]Catálogo!#REF!</definedName>
    <definedName name="_2409028">[1]Catálogo!#REF!</definedName>
    <definedName name="_2409029">[1]Catálogo!#REF!</definedName>
    <definedName name="_2409030">[1]Catálogo!#REF!</definedName>
    <definedName name="_2409031">[1]Catálogo!#REF!</definedName>
    <definedName name="_2409032">[1]Catálogo!#REF!</definedName>
    <definedName name="_2409033">[1]Catálogo!#REF!</definedName>
    <definedName name="_2409034">[1]Catálogo!#REF!</definedName>
    <definedName name="_2409035">[1]Catálogo!#REF!</definedName>
    <definedName name="_2409036">[1]Catálogo!#REF!</definedName>
    <definedName name="_2409037">[1]Catálogo!#REF!</definedName>
    <definedName name="_2409038">[1]Catálogo!#REF!</definedName>
    <definedName name="_2409040">[1]Catálogo!#REF!</definedName>
    <definedName name="_2409041">[1]Catálogo!#REF!</definedName>
    <definedName name="_2409042">[1]Catálogo!#REF!</definedName>
    <definedName name="_2409043">[1]Catálogo!#REF!</definedName>
    <definedName name="_2409046">[1]Catálogo!#REF!</definedName>
    <definedName name="_2409047">[1]Catálogo!#REF!</definedName>
    <definedName name="_2409048">[1]Catálogo!#REF!</definedName>
    <definedName name="_2409049">[1]Catálogo!#REF!</definedName>
    <definedName name="_2409050">[1]Catálogo!#REF!</definedName>
    <definedName name="_2409051">[1]Catálogo!#REF!</definedName>
    <definedName name="_2409053">[1]Catálogo!#REF!</definedName>
    <definedName name="_2409054">[1]Catálogo!#REF!</definedName>
    <definedName name="_2409055">[1]Catálogo!#REF!</definedName>
    <definedName name="_2409056">[1]Catálogo!#REF!</definedName>
    <definedName name="_2409057">[1]Catálogo!#REF!</definedName>
    <definedName name="_2409059">[1]Catálogo!#REF!</definedName>
    <definedName name="_2409062">[1]Catálogo!#REF!</definedName>
    <definedName name="_3201002">[1]Catálogo!#REF!</definedName>
    <definedName name="_3201003">[1]Catálogo!#REF!</definedName>
    <definedName name="_3201004">[1]Catálogo!#REF!</definedName>
    <definedName name="_3201005">[1]Catálogo!#REF!</definedName>
    <definedName name="_3201006">[1]Catálogo!#REF!</definedName>
    <definedName name="_3201007">[1]Catálogo!#REF!</definedName>
    <definedName name="_3201008">[1]Catálogo!#REF!</definedName>
    <definedName name="_3201009">[1]Catálogo!#REF!</definedName>
    <definedName name="_3201010">[1]Catálogo!#REF!</definedName>
    <definedName name="_3201012">[1]Catálogo!#REF!</definedName>
    <definedName name="_3201013">[1]Catálogo!#REF!</definedName>
    <definedName name="_3201014">[1]Catálogo!#REF!</definedName>
    <definedName name="_3201015">[1]Catálogo!#REF!</definedName>
    <definedName name="_3201017">[1]Catálogo!#REF!</definedName>
    <definedName name="_3201018">[1]Catálogo!#REF!</definedName>
    <definedName name="_3201019">[1]Catálogo!#REF!</definedName>
    <definedName name="_3201020">[1]Catálogo!#REF!</definedName>
    <definedName name="_3201021">[1]Catálogo!#REF!</definedName>
    <definedName name="_3201022">[1]Catálogo!#REF!</definedName>
    <definedName name="_3201023">[1]Catálogo!#REF!</definedName>
    <definedName name="_3201024">[1]Catálogo!#REF!</definedName>
    <definedName name="_3201025">[1]Catálogo!#REF!</definedName>
    <definedName name="_3201026">[1]Catálogo!#REF!</definedName>
    <definedName name="_3201027">[1]Catálogo!#REF!</definedName>
    <definedName name="_3202002">[1]Catálogo!#REF!</definedName>
    <definedName name="_3202003">[1]Catálogo!#REF!</definedName>
    <definedName name="_3202004">[1]Catálogo!#REF!</definedName>
    <definedName name="_3202005">[1]Catálogo!#REF!</definedName>
    <definedName name="_3202006">[1]Catálogo!#REF!</definedName>
    <definedName name="_3202007">[1]Catálogo!#REF!</definedName>
    <definedName name="_3202008">[1]Catálogo!#REF!</definedName>
    <definedName name="_3202009">[1]Catálogo!#REF!</definedName>
    <definedName name="_3202010">[1]Catálogo!#REF!</definedName>
    <definedName name="_3202013">[1]Catálogo!#REF!</definedName>
    <definedName name="_3202014">[1]Catálogo!#REF!</definedName>
    <definedName name="_3202018">[1]Catálogo!#REF!</definedName>
    <definedName name="_3202019">[1]Catálogo!#REF!</definedName>
    <definedName name="_3202020">[1]Catálogo!#REF!</definedName>
    <definedName name="_3202021">[1]Catálogo!#REF!</definedName>
    <definedName name="_3202022">[1]Catálogo!#REF!</definedName>
    <definedName name="_3202023">[1]Catálogo!#REF!</definedName>
    <definedName name="_3202024">[1]Catálogo!#REF!</definedName>
    <definedName name="_3202025">[1]Catálogo!#REF!</definedName>
    <definedName name="_3202026">[1]Catálogo!#REF!</definedName>
    <definedName name="_3202027">[1]Catálogo!#REF!</definedName>
    <definedName name="_3202028">[1]Catálogo!#REF!</definedName>
    <definedName name="_3202029">[1]Catálogo!#REF!</definedName>
    <definedName name="_3202030">[1]Catálogo!#REF!</definedName>
    <definedName name="_3202031">[1]Catálogo!#REF!</definedName>
    <definedName name="_3202032">[1]Catálogo!#REF!</definedName>
    <definedName name="_3202033">[1]Catálogo!#REF!</definedName>
    <definedName name="_3202034">[1]Catálogo!#REF!</definedName>
    <definedName name="_3202038">[1]Catálogo!#REF!</definedName>
    <definedName name="_3202040">[1]Catálogo!#REF!</definedName>
    <definedName name="_3202041">[1]Catálogo!#REF!</definedName>
    <definedName name="_3202042">[1]Catálogo!#REF!</definedName>
    <definedName name="_3202044">[1]Catálogo!#REF!</definedName>
    <definedName name="_3203001">[1]Catálogo!#REF!</definedName>
    <definedName name="_3203003">[1]Catálogo!#REF!</definedName>
    <definedName name="_3203004">[1]Catálogo!#REF!</definedName>
    <definedName name="_3203005">[1]Catálogo!#REF!</definedName>
    <definedName name="_3203006">[1]Catálogo!#REF!</definedName>
    <definedName name="_3203008">[1]Catálogo!#REF!</definedName>
    <definedName name="_3203009">[1]Catálogo!#REF!</definedName>
    <definedName name="_3203010">[1]Catálogo!#REF!</definedName>
    <definedName name="_3203011">[1]Catálogo!#REF!</definedName>
    <definedName name="_3203012">[1]Catálogo!#REF!</definedName>
    <definedName name="_3203014">[1]Catálogo!#REF!</definedName>
    <definedName name="_3203015">[1]Catálogo!#REF!</definedName>
    <definedName name="_3203016">[1]Catálogo!#REF!</definedName>
    <definedName name="_3203017">[1]Catálogo!#REF!</definedName>
    <definedName name="_3203018">[1]Catálogo!#REF!</definedName>
    <definedName name="_3203021">[1]Catálogo!#REF!</definedName>
    <definedName name="_3203022">[1]Catálogo!#REF!</definedName>
    <definedName name="_3203023">[1]Catálogo!#REF!</definedName>
    <definedName name="_3203024">[1]Catálogo!#REF!</definedName>
    <definedName name="_3203025">[1]Catálogo!#REF!</definedName>
    <definedName name="_3203026">[1]Catálogo!#REF!</definedName>
    <definedName name="_3203027">[1]Catálogo!#REF!</definedName>
    <definedName name="_3203028">[1]Catálogo!#REF!</definedName>
    <definedName name="_3203030">[1]Catálogo!#REF!</definedName>
    <definedName name="_3203031">[1]Catálogo!#REF!</definedName>
    <definedName name="_3203032">[1]Catálogo!#REF!</definedName>
    <definedName name="_3203033">[1]Catálogo!#REF!</definedName>
    <definedName name="_3203034">[1]Catálogo!#REF!</definedName>
    <definedName name="_3203035">[1]Catálogo!#REF!</definedName>
    <definedName name="_3203036">[1]Catálogo!#REF!</definedName>
    <definedName name="_3203037">[1]Catálogo!#REF!</definedName>
    <definedName name="_3203038">[1]Catálogo!#REF!</definedName>
    <definedName name="_3203039">[1]Catálogo!#REF!</definedName>
    <definedName name="_3203040">[1]Catálogo!#REF!</definedName>
    <definedName name="_3203041">[1]Catálogo!#REF!</definedName>
    <definedName name="_3203042">[1]Catálogo!#REF!</definedName>
    <definedName name="_3203043">[1]Catálogo!#REF!</definedName>
    <definedName name="_3203044">[1]Catálogo!#REF!</definedName>
    <definedName name="_3203045">[1]Catálogo!#REF!</definedName>
    <definedName name="_3203046">[1]Catálogo!#REF!</definedName>
    <definedName name="_3203047">[1]Catálogo!#REF!</definedName>
    <definedName name="_3204002">[1]Catálogo!#REF!</definedName>
    <definedName name="_3204003">[1]Catálogo!#REF!</definedName>
    <definedName name="_3204004">[1]Catálogo!#REF!</definedName>
    <definedName name="_3204006">[1]Catálogo!#REF!</definedName>
    <definedName name="_3204007">[1]Catálogo!#REF!</definedName>
    <definedName name="_3204008">[1]Catálogo!#REF!</definedName>
    <definedName name="_3204009">[1]Catálogo!#REF!</definedName>
    <definedName name="_3204011">[1]Catálogo!#REF!</definedName>
    <definedName name="_3204012">[1]Catálogo!#REF!</definedName>
    <definedName name="_3204013">[1]Catálogo!#REF!</definedName>
    <definedName name="_3204014">[1]Catálogo!#REF!</definedName>
    <definedName name="_3204015">[1]Catálogo!#REF!</definedName>
    <definedName name="_3204017">[1]Catálogo!#REF!</definedName>
    <definedName name="_3204018">[1]Catálogo!#REF!</definedName>
    <definedName name="_3204019">[1]Catálogo!#REF!</definedName>
    <definedName name="_3204021">[1]Catálogo!#REF!</definedName>
    <definedName name="_3204022">[1]Catálogo!#REF!</definedName>
    <definedName name="_3204023">[1]Catálogo!#REF!</definedName>
    <definedName name="_3204025">[1]Catálogo!#REF!</definedName>
    <definedName name="_3204026">[1]Catálogo!#REF!</definedName>
    <definedName name="_3204027">[1]Catálogo!#REF!</definedName>
    <definedName name="_3204028">[1]Catálogo!#REF!</definedName>
    <definedName name="_3204029">[1]Catálogo!#REF!</definedName>
    <definedName name="_3204030">[1]Catálogo!#REF!</definedName>
    <definedName name="_3204031">[1]Catálogo!#REF!</definedName>
    <definedName name="_3204032">[1]Catálogo!#REF!</definedName>
    <definedName name="_3204033">[1]Catálogo!#REF!</definedName>
    <definedName name="_3204034">[1]Catálogo!#REF!</definedName>
    <definedName name="_3204035">[1]Catálogo!#REF!</definedName>
    <definedName name="_3204036">[1]Catálogo!#REF!</definedName>
    <definedName name="_3204037">[1]Catálogo!#REF!</definedName>
    <definedName name="_3204038">[1]Catálogo!#REF!</definedName>
    <definedName name="_3204039">[1]Catálogo!#REF!</definedName>
    <definedName name="_3204040">[1]Catálogo!#REF!</definedName>
    <definedName name="_3204041">[1]Catálogo!#REF!</definedName>
    <definedName name="_3204042">[1]Catálogo!#REF!</definedName>
    <definedName name="_3204043">[1]Catálogo!#REF!</definedName>
    <definedName name="_3204046">[1]Catálogo!#REF!</definedName>
    <definedName name="_3204048">[1]Catálogo!#REF!</definedName>
    <definedName name="_3204049">[1]Catálogo!#REF!</definedName>
    <definedName name="_3204050">[1]Catálogo!#REF!</definedName>
    <definedName name="_3204051">[1]Catálogo!#REF!</definedName>
    <definedName name="_3204052">[1]Catálogo!#REF!</definedName>
    <definedName name="_3204058">[1]Catálogo!#REF!</definedName>
    <definedName name="_3205001">[1]Catálogo!#REF!</definedName>
    <definedName name="_3205002">[1]Catálogo!#REF!</definedName>
    <definedName name="_3205006">[1]Catálogo!#REF!</definedName>
    <definedName name="_3205007">[1]Catálogo!#REF!</definedName>
    <definedName name="_3205008">[1]Catálogo!#REF!</definedName>
    <definedName name="_3205010">[1]Catálogo!#REF!</definedName>
    <definedName name="_3205011">[1]Catálogo!#REF!</definedName>
    <definedName name="_3205014">[1]Catálogo!#REF!</definedName>
    <definedName name="_3205015">[1]Catálogo!#REF!</definedName>
    <definedName name="_3205016">[1]Catálogo!#REF!</definedName>
    <definedName name="_3205017">[1]Catálogo!#REF!</definedName>
    <definedName name="_3205018">[1]Catálogo!#REF!</definedName>
    <definedName name="_3205019">[1]Catálogo!#REF!</definedName>
    <definedName name="_3205020">[1]Catálogo!#REF!</definedName>
    <definedName name="_3206001">[1]Catálogo!#REF!</definedName>
    <definedName name="_3206003">[1]Catálogo!#REF!</definedName>
    <definedName name="_3206004">[1]Catálogo!#REF!</definedName>
    <definedName name="_3206005">[1]Catálogo!#REF!</definedName>
    <definedName name="_3206007">[1]Catálogo!#REF!</definedName>
    <definedName name="_3206008">[1]Catálogo!#REF!</definedName>
    <definedName name="_3206012">[1]Catálogo!#REF!</definedName>
    <definedName name="_3206014">[1]Catálogo!#REF!</definedName>
    <definedName name="_3206015">[1]Catálogo!#REF!</definedName>
    <definedName name="_3207002">[1]Catálogo!#REF!</definedName>
    <definedName name="_3207005">[1]Catálogo!#REF!</definedName>
    <definedName name="_3207006">[1]Catálogo!#REF!</definedName>
    <definedName name="_3207007">[1]Catálogo!#REF!</definedName>
    <definedName name="_3207008">[1]Catálogo!#REF!</definedName>
    <definedName name="_3207009">[1]Catálogo!#REF!</definedName>
    <definedName name="_3207017">[1]Catálogo!#REF!</definedName>
    <definedName name="_3207018">[1]Catálogo!#REF!</definedName>
    <definedName name="_3208001">[1]Catálogo!#REF!</definedName>
    <definedName name="_3208002">[1]Catálogo!#REF!</definedName>
    <definedName name="_3208003">[1]Catálogo!#REF!</definedName>
    <definedName name="_3208005">[1]Catálogo!#REF!</definedName>
    <definedName name="_3208006">[1]Catálogo!#REF!</definedName>
    <definedName name="_3208007">[1]Catálogo!#REF!</definedName>
    <definedName name="_3208008">[1]Catálogo!#REF!</definedName>
    <definedName name="_3301001">[1]Catálogo!#REF!</definedName>
    <definedName name="_3301002">[1]Catálogo!#REF!</definedName>
    <definedName name="_3301003">[1]Catálogo!#REF!</definedName>
    <definedName name="_3301004">[1]Catálogo!#REF!</definedName>
    <definedName name="_3301005">[1]Catálogo!#REF!</definedName>
    <definedName name="_3301006">[1]Catálogo!#REF!</definedName>
    <definedName name="_3301007">[1]Catálogo!#REF!</definedName>
    <definedName name="_3301008">[1]Catálogo!#REF!</definedName>
    <definedName name="_3301009">[1]Catálogo!#REF!</definedName>
    <definedName name="_3301010">[1]Catálogo!#REF!</definedName>
    <definedName name="_3301016">[1]Catálogo!#REF!</definedName>
    <definedName name="_3301017">[1]Catálogo!#REF!</definedName>
    <definedName name="_3301018">[1]Catálogo!#REF!</definedName>
    <definedName name="_3301019">[1]Catálogo!#REF!</definedName>
    <definedName name="_3301020">[1]Catálogo!#REF!</definedName>
    <definedName name="_3301021">[1]Catálogo!#REF!</definedName>
    <definedName name="_3301022">[1]Catálogo!#REF!</definedName>
    <definedName name="_3301023">[1]Catálogo!#REF!</definedName>
    <definedName name="_3301024">[1]Catálogo!#REF!</definedName>
    <definedName name="_3301025">[1]Catálogo!#REF!</definedName>
    <definedName name="_3301026">[1]Catálogo!#REF!</definedName>
    <definedName name="_3301027">[1]Catálogo!#REF!</definedName>
    <definedName name="_3301028">[1]Catálogo!#REF!</definedName>
    <definedName name="_3301029">[1]Catálogo!#REF!</definedName>
    <definedName name="_3301030">[1]Catálogo!#REF!</definedName>
    <definedName name="_3301031">[1]Catálogo!#REF!</definedName>
    <definedName name="_3301032">[1]Catálogo!#REF!</definedName>
    <definedName name="_3301033">[1]Catálogo!#REF!</definedName>
    <definedName name="_3301034">[1]Catálogo!#REF!</definedName>
    <definedName name="_3301035">[1]Catálogo!#REF!</definedName>
    <definedName name="_3301036">[1]Catálogo!#REF!</definedName>
    <definedName name="_3301037">[1]Catálogo!#REF!</definedName>
    <definedName name="_3301038">[1]Catálogo!#REF!</definedName>
    <definedName name="_3301039">[1]Catálogo!#REF!</definedName>
    <definedName name="_3301040">[1]Catálogo!#REF!</definedName>
    <definedName name="_3301041">[1]Catálogo!#REF!</definedName>
    <definedName name="_3301042">[1]Catálogo!#REF!</definedName>
    <definedName name="_3301043">[1]Catálogo!#REF!</definedName>
    <definedName name="_3301044">[1]Catálogo!#REF!</definedName>
    <definedName name="_3301045">[1]Catálogo!#REF!</definedName>
    <definedName name="_3301046">[1]Catálogo!#REF!</definedName>
    <definedName name="_3301047">[1]Catálogo!#REF!</definedName>
    <definedName name="_3301048">[1]Catálogo!#REF!</definedName>
    <definedName name="_3301049">[1]Catálogo!#REF!</definedName>
    <definedName name="_3301050">[1]Catálogo!#REF!</definedName>
    <definedName name="_3301052">[1]Catálogo!#REF!</definedName>
    <definedName name="_3301053">[1]Catálogo!#REF!</definedName>
    <definedName name="_3301055">[1]Catálogo!#REF!</definedName>
    <definedName name="_3301057">[1]Catálogo!#REF!</definedName>
    <definedName name="_3301058">[1]Catálogo!#REF!</definedName>
    <definedName name="_3301059">[1]Catálogo!#REF!</definedName>
    <definedName name="_3301061">[1]Catálogo!#REF!</definedName>
    <definedName name="_3301062">[1]Catálogo!#REF!</definedName>
    <definedName name="_3301063">[1]Catálogo!#REF!</definedName>
    <definedName name="_3301064">[1]Catálogo!#REF!</definedName>
    <definedName name="_3301065">[1]Catálogo!#REF!</definedName>
    <definedName name="_3301066">[1]Catálogo!#REF!</definedName>
    <definedName name="_3301067">[1]Catálogo!#REF!</definedName>
    <definedName name="_3301068">[1]Catálogo!#REF!</definedName>
    <definedName name="_3301069">[1]Catálogo!#REF!</definedName>
    <definedName name="_3301070">[1]Catálogo!#REF!</definedName>
    <definedName name="_3301071">[1]Catálogo!#REF!</definedName>
    <definedName name="_3301073">[1]Catálogo!#REF!</definedName>
    <definedName name="_3301075">[1]Catálogo!#REF!</definedName>
    <definedName name="_3301076">[1]Catálogo!#REF!</definedName>
    <definedName name="_3301078">[1]Catálogo!#REF!</definedName>
    <definedName name="_3301079">[1]Catálogo!#REF!</definedName>
    <definedName name="_3301080">[1]Catálogo!#REF!</definedName>
    <definedName name="_3301081">[1]Catálogo!#REF!</definedName>
    <definedName name="_3301082">[1]Catálogo!#REF!</definedName>
    <definedName name="_3301083">[1]Catálogo!#REF!</definedName>
    <definedName name="_3301084">[1]Catálogo!#REF!</definedName>
    <definedName name="_3301085">[1]Catálogo!#REF!</definedName>
    <definedName name="_3301087">[1]Catálogo!#REF!</definedName>
    <definedName name="_3301088">[1]Catálogo!#REF!</definedName>
    <definedName name="_3301089">[1]Catálogo!#REF!</definedName>
    <definedName name="_3301090">[1]Catálogo!#REF!</definedName>
    <definedName name="_3301091">[1]Catálogo!#REF!</definedName>
    <definedName name="_3301092">[1]Catálogo!#REF!</definedName>
    <definedName name="_3301093">[1]Catálogo!#REF!</definedName>
    <definedName name="_3301094">[1]Catálogo!#REF!</definedName>
    <definedName name="_3301095">[1]Catálogo!#REF!</definedName>
    <definedName name="_3301096">[1]Catálogo!#REF!</definedName>
    <definedName name="_3301097">[1]Catálogo!#REF!</definedName>
    <definedName name="_3301098">[1]Catálogo!#REF!</definedName>
    <definedName name="_3301099">[1]Catálogo!#REF!</definedName>
    <definedName name="_3301100">[1]Catálogo!#REF!</definedName>
    <definedName name="_3301118">[1]Catálogo!#REF!</definedName>
    <definedName name="_3301119">[1]Catálogo!#REF!</definedName>
    <definedName name="_3301120">[1]Catálogo!#REF!</definedName>
    <definedName name="_3301122">[1]Catálogo!#REF!</definedName>
    <definedName name="_3301123">[1]Catálogo!#REF!</definedName>
    <definedName name="_3301124">[1]Catálogo!#REF!</definedName>
    <definedName name="_3301125">[1]Catálogo!#REF!</definedName>
    <definedName name="_3302002">[1]Catálogo!#REF!</definedName>
    <definedName name="_3302003">[1]Catálogo!#REF!</definedName>
    <definedName name="_3302004">[1]Catálogo!#REF!</definedName>
    <definedName name="_3302005">[1]Catálogo!#REF!</definedName>
    <definedName name="_3302006">[1]Catálogo!#REF!</definedName>
    <definedName name="_3302007">[1]Catálogo!#REF!</definedName>
    <definedName name="_3302014">[1]Catálogo!#REF!</definedName>
    <definedName name="_3302015">[1]Catálogo!#REF!</definedName>
    <definedName name="_3302016">[1]Catálogo!#REF!</definedName>
    <definedName name="_3302017">[1]Catálogo!#REF!</definedName>
    <definedName name="_3302018">[1]Catálogo!#REF!</definedName>
    <definedName name="_3302019">[1]Catálogo!#REF!</definedName>
    <definedName name="_3302020">[1]Catálogo!#REF!</definedName>
    <definedName name="_3302021">[1]Catálogo!#REF!</definedName>
    <definedName name="_3302022">[1]Catálogo!#REF!</definedName>
    <definedName name="_3302030">[1]Catálogo!#REF!</definedName>
    <definedName name="_3302034">[1]Catálogo!#REF!</definedName>
    <definedName name="_3302035">[1]Catálogo!#REF!</definedName>
    <definedName name="_3302036">[1]Catálogo!#REF!</definedName>
    <definedName name="_3302037">[1]Catálogo!#REF!</definedName>
    <definedName name="_3302041">[1]Catálogo!#REF!</definedName>
    <definedName name="_3302042">[1]Catálogo!#REF!</definedName>
    <definedName name="_3302043">[1]Catálogo!#REF!</definedName>
    <definedName name="_3302044">[1]Catálogo!#REF!</definedName>
    <definedName name="_3302046">[1]Catálogo!#REF!</definedName>
    <definedName name="_3302047">[1]Catálogo!#REF!</definedName>
    <definedName name="_3302049">[1]Catálogo!#REF!</definedName>
    <definedName name="_3302050">[1]Catálogo!#REF!</definedName>
    <definedName name="_3302051">[1]Catálogo!#REF!</definedName>
    <definedName name="_3302052">[1]Catálogo!#REF!</definedName>
    <definedName name="_3302053">[1]Catálogo!#REF!</definedName>
    <definedName name="_3302054">[1]Catálogo!#REF!</definedName>
    <definedName name="_3302055">[1]Catálogo!#REF!</definedName>
    <definedName name="_3302056">[1]Catálogo!#REF!</definedName>
    <definedName name="_3302057">[1]Catálogo!#REF!</definedName>
    <definedName name="_3302058">[1]Catálogo!#REF!</definedName>
    <definedName name="_3302059">[1]Catálogo!#REF!</definedName>
    <definedName name="_3302060">[1]Catálogo!#REF!</definedName>
    <definedName name="_3302061">[1]Catálogo!#REF!</definedName>
    <definedName name="_3302064">[1]Catálogo!#REF!</definedName>
    <definedName name="_3302066">[1]Catálogo!#REF!</definedName>
    <definedName name="_3302068">[1]Catálogo!#REF!</definedName>
    <definedName name="_3302070">[1]Catálogo!#REF!</definedName>
    <definedName name="_3302071">[1]Catálogo!#REF!</definedName>
    <definedName name="_3302072">[1]Catálogo!#REF!</definedName>
    <definedName name="_3302077">[1]Catálogo!#REF!</definedName>
    <definedName name="_3502001">[1]Catálogo!#REF!</definedName>
    <definedName name="_3502002">[1]Catálogo!#REF!</definedName>
    <definedName name="_3502003">[1]Catálogo!#REF!</definedName>
    <definedName name="_3502005">[1]Catálogo!#REF!</definedName>
    <definedName name="_3502006">[1]Catálogo!#REF!</definedName>
    <definedName name="_3502007">[1]Catálogo!#REF!</definedName>
    <definedName name="_3502008">[1]Catálogo!#REF!</definedName>
    <definedName name="_3502009">[1]Catálogo!#REF!</definedName>
    <definedName name="_3502010">[1]Catálogo!#REF!</definedName>
    <definedName name="_3502011">[1]Catálogo!#REF!</definedName>
    <definedName name="_3502013">[1]Catálogo!#REF!</definedName>
    <definedName name="_3502014">[1]Catálogo!#REF!</definedName>
    <definedName name="_3502015">[1]Catálogo!#REF!</definedName>
    <definedName name="_3502016">[1]Catálogo!#REF!</definedName>
    <definedName name="_3502017">[1]Catálogo!#REF!</definedName>
    <definedName name="_3502018">[1]Catálogo!#REF!</definedName>
    <definedName name="_3502019">[1]Catálogo!#REF!</definedName>
    <definedName name="_3502020">[1]Catálogo!#REF!</definedName>
    <definedName name="_3502021">[1]Catálogo!#REF!</definedName>
    <definedName name="_3502022">[1]Catálogo!#REF!</definedName>
    <definedName name="_3502023">[1]Catálogo!#REF!</definedName>
    <definedName name="_3502024">[1]Catálogo!#REF!</definedName>
    <definedName name="_3502025">[1]Catálogo!#REF!</definedName>
    <definedName name="_3502026">[1]Catálogo!#REF!</definedName>
    <definedName name="_3502027">[1]Catálogo!#REF!</definedName>
    <definedName name="_3502033">[1]Catálogo!#REF!</definedName>
    <definedName name="_3502034">[1]Catálogo!#REF!</definedName>
    <definedName name="_3502035">[1]Catálogo!#REF!</definedName>
    <definedName name="_3502036">[1]Catálogo!#REF!</definedName>
    <definedName name="_3502037">[1]Catálogo!#REF!</definedName>
    <definedName name="_3502038">[1]Catálogo!#REF!</definedName>
    <definedName name="_3502043">[1]Catálogo!#REF!</definedName>
    <definedName name="_3502044">[1]Catálogo!#REF!</definedName>
    <definedName name="_3502045">[1]Catálogo!#REF!</definedName>
    <definedName name="_3502046">[1]Catálogo!#REF!</definedName>
    <definedName name="_3502047">[1]Catálogo!#REF!</definedName>
    <definedName name="_3502048">[1]Catálogo!#REF!</definedName>
    <definedName name="_3502049">[1]Catálogo!#REF!</definedName>
    <definedName name="_3502050">[1]Catálogo!#REF!</definedName>
    <definedName name="_3502051">[1]Catálogo!#REF!</definedName>
    <definedName name="_3502052">[1]Catálogo!#REF!</definedName>
    <definedName name="_3502053">[1]Catálogo!#REF!</definedName>
    <definedName name="_3502054">[1]Catálogo!#REF!</definedName>
    <definedName name="_3502055">[1]Catálogo!#REF!</definedName>
    <definedName name="_3502056">[1]Catálogo!#REF!</definedName>
    <definedName name="_3502057">[1]Catálogo!#REF!</definedName>
    <definedName name="_3502058">[1]Catálogo!#REF!</definedName>
    <definedName name="_3502059">[1]Catálogo!#REF!</definedName>
    <definedName name="_3502060">[1]Catálogo!#REF!</definedName>
    <definedName name="_3502061">[1]Catálogo!#REF!</definedName>
    <definedName name="_3502062">[1]Catálogo!#REF!</definedName>
    <definedName name="_3502063">[1]Catálogo!#REF!</definedName>
    <definedName name="_3502064">[1]Catálogo!#REF!</definedName>
    <definedName name="_3502065">[1]Catálogo!#REF!</definedName>
    <definedName name="_3502066">[1]Catálogo!#REF!</definedName>
    <definedName name="_3502067">[1]Catálogo!#REF!</definedName>
    <definedName name="_3502068">[1]Catálogo!#REF!</definedName>
    <definedName name="_3502069">[1]Catálogo!#REF!</definedName>
    <definedName name="_3502070">[1]Catálogo!#REF!</definedName>
    <definedName name="_3502071">[1]Catálogo!#REF!</definedName>
    <definedName name="_3502072">[1]Catálogo!#REF!</definedName>
    <definedName name="_3502073">[1]Catálogo!#REF!</definedName>
    <definedName name="_3502074">[1]Catálogo!#REF!</definedName>
    <definedName name="_3502075">[1]Catálogo!#REF!</definedName>
    <definedName name="_3502076">[1]Catálogo!#REF!</definedName>
    <definedName name="_3502077">[1]Catálogo!#REF!</definedName>
    <definedName name="_3502078">[1]Catálogo!#REF!</definedName>
    <definedName name="_3502079">[1]Catálogo!#REF!</definedName>
    <definedName name="_3502080">[1]Catálogo!#REF!</definedName>
    <definedName name="_3502081">[1]Catálogo!#REF!</definedName>
    <definedName name="_3502082">[1]Catálogo!#REF!</definedName>
    <definedName name="_3502083">[1]Catálogo!#REF!</definedName>
    <definedName name="_3502084">[1]Catálogo!#REF!</definedName>
    <definedName name="_3502085">[1]Catálogo!#REF!</definedName>
    <definedName name="_3502086">[1]Catálogo!#REF!</definedName>
    <definedName name="_3502087">[1]Catálogo!#REF!</definedName>
    <definedName name="_3502088">[1]Catálogo!#REF!</definedName>
    <definedName name="_3502089">[1]Catálogo!#REF!</definedName>
    <definedName name="_3502090">[1]Catálogo!#REF!</definedName>
    <definedName name="_3502093">[1]Catálogo!#REF!</definedName>
    <definedName name="_3502094">[1]Catálogo!#REF!</definedName>
    <definedName name="_3502095">[1]Catálogo!#REF!</definedName>
    <definedName name="_3502096">[1]Catálogo!#REF!</definedName>
    <definedName name="_3502097">[1]Catálogo!#REF!</definedName>
    <definedName name="_3502098">[1]Catálogo!#REF!</definedName>
    <definedName name="_3502099">[1]Catálogo!#REF!</definedName>
    <definedName name="_3502100">[1]Catálogo!#REF!</definedName>
    <definedName name="_3502101">[1]Catálogo!#REF!</definedName>
    <definedName name="_3502102">[1]Catálogo!#REF!</definedName>
    <definedName name="_3502103">[1]Catálogo!#REF!</definedName>
    <definedName name="_3502105">[1]Catálogo!#REF!</definedName>
    <definedName name="_3502106">[1]Catálogo!#REF!</definedName>
    <definedName name="_3502110">[1]Catálogo!#REF!</definedName>
    <definedName name="_3502111">[1]Catálogo!#REF!</definedName>
    <definedName name="_3502112">[1]Catálogo!#REF!</definedName>
    <definedName name="_3601002">[1]Catálogo!#REF!</definedName>
    <definedName name="_3601003">[1]Catálogo!#REF!</definedName>
    <definedName name="_3601004">[1]Catálogo!#REF!</definedName>
    <definedName name="_3601005">[1]Catálogo!#REF!</definedName>
    <definedName name="_3601006">[1]Catálogo!#REF!</definedName>
    <definedName name="_3601007">[1]Catálogo!#REF!</definedName>
    <definedName name="_3601008">[1]Catálogo!#REF!</definedName>
    <definedName name="_3601009">[1]Catálogo!#REF!</definedName>
    <definedName name="_3601010">[1]Catálogo!#REF!</definedName>
    <definedName name="_3601011">[1]Catálogo!#REF!</definedName>
    <definedName name="_3601012">[1]Catálogo!#REF!</definedName>
    <definedName name="_3602002">[1]Catálogo!#REF!</definedName>
    <definedName name="_3602004">[1]Catálogo!#REF!</definedName>
    <definedName name="_3602005">[1]Catálogo!#REF!</definedName>
    <definedName name="_3602006">[1]Catálogo!#REF!</definedName>
    <definedName name="_3602007">[1]Catálogo!#REF!</definedName>
    <definedName name="_3602008">[1]Catálogo!#REF!</definedName>
    <definedName name="_3602011">[1]Catálogo!#REF!</definedName>
    <definedName name="_3602012">[1]Catálogo!#REF!</definedName>
    <definedName name="_3602016">[1]Catálogo!#REF!</definedName>
    <definedName name="_3602017">[1]Catálogo!#REF!</definedName>
    <definedName name="_3602018">[1]Catálogo!#REF!</definedName>
    <definedName name="_3602019">[1]Catálogo!#REF!</definedName>
    <definedName name="_3602020">[1]Catálogo!#REF!</definedName>
    <definedName name="_3602021">[1]Catálogo!#REF!</definedName>
    <definedName name="_3602022">[1]Catálogo!#REF!</definedName>
    <definedName name="_3602023">[1]Catálogo!#REF!</definedName>
    <definedName name="_3602024">[1]Catálogo!#REF!</definedName>
    <definedName name="_3602025">[1]Catálogo!#REF!</definedName>
    <definedName name="_3602027">[1]Catálogo!#REF!</definedName>
    <definedName name="_3602028">[1]Catálogo!#REF!</definedName>
    <definedName name="_3602029">[1]Catálogo!#REF!</definedName>
    <definedName name="_3602030">[1]Catálogo!#REF!</definedName>
    <definedName name="_3602031">[1]Catálogo!#REF!</definedName>
    <definedName name="_3602032">[1]Catálogo!#REF!</definedName>
    <definedName name="_3602035">[1]Catálogo!#REF!</definedName>
    <definedName name="_3602038">[1]Catálogo!#REF!</definedName>
    <definedName name="_3603001">[1]Catálogo!#REF!</definedName>
    <definedName name="_3603002">[1]Catálogo!#REF!</definedName>
    <definedName name="_3603005">[1]Catálogo!#REF!</definedName>
    <definedName name="_3603007">[1]Catálogo!#REF!</definedName>
    <definedName name="_3603008">[1]Catálogo!#REF!</definedName>
    <definedName name="_3603009">[1]Catálogo!#REF!</definedName>
    <definedName name="_3603010">[1]Catálogo!#REF!</definedName>
    <definedName name="_3603011">[1]Catálogo!#REF!</definedName>
    <definedName name="_3603012">[1]Catálogo!#REF!</definedName>
    <definedName name="_3603013">[1]Catálogo!#REF!</definedName>
    <definedName name="_3603014">[1]Catálogo!#REF!</definedName>
    <definedName name="_3603015">[1]Catálogo!#REF!</definedName>
    <definedName name="_3603016">[1]Catálogo!#REF!</definedName>
    <definedName name="_3603017">[1]Catálogo!#REF!</definedName>
    <definedName name="_3603018">[1]Catálogo!#REF!</definedName>
    <definedName name="_3603019">[1]Catálogo!#REF!</definedName>
    <definedName name="_3603020">[1]Catálogo!#REF!</definedName>
    <definedName name="_3603021">[1]Catálogo!#REF!</definedName>
    <definedName name="_3603022">[1]Catálogo!#REF!</definedName>
    <definedName name="_3603026">[1]Catálogo!#REF!</definedName>
    <definedName name="_3604001">[1]Catálogo!#REF!</definedName>
    <definedName name="_3604003">[1]Catálogo!#REF!</definedName>
    <definedName name="_3604004">[1]Catálogo!#REF!</definedName>
    <definedName name="_3604005">[1]Catálogo!#REF!</definedName>
    <definedName name="_3604006">[1]Catálogo!#REF!</definedName>
    <definedName name="_3604009">[1]Catálogo!#REF!</definedName>
    <definedName name="_3604010">[1]Catálogo!#REF!</definedName>
    <definedName name="_3604012">[1]Catálogo!#REF!</definedName>
    <definedName name="_3604013">[1]Catálogo!#REF!</definedName>
    <definedName name="_3604014">[1]Catálogo!#REF!</definedName>
    <definedName name="_3604016">[1]Catálogo!#REF!</definedName>
    <definedName name="_3604017">[1]Catálogo!#REF!</definedName>
    <definedName name="_3604018">[1]Catálogo!#REF!</definedName>
    <definedName name="_3604019">[1]Catálogo!#REF!</definedName>
    <definedName name="_3604020">[1]Catálogo!#REF!</definedName>
    <definedName name="_3604021">[1]Catálogo!#REF!</definedName>
    <definedName name="_3604022">[1]Catálogo!#REF!</definedName>
    <definedName name="_3604023">[1]Catálogo!#REF!</definedName>
    <definedName name="_3604024">[1]Catálogo!#REF!</definedName>
    <definedName name="_3604025">[1]Catálogo!#REF!</definedName>
    <definedName name="_3604026">[1]Catálogo!#REF!</definedName>
    <definedName name="_3604027">[1]Catálogo!#REF!</definedName>
    <definedName name="_3604028">[1]Catálogo!#REF!</definedName>
    <definedName name="_3604029">[1]Catálogo!#REF!</definedName>
    <definedName name="_3604030">[1]Catálogo!#REF!</definedName>
    <definedName name="_3605001">[1]Catálogo!#REF!</definedName>
    <definedName name="_3605002">[1]Catálogo!#REF!</definedName>
    <definedName name="_3605003">[1]Catálogo!#REF!</definedName>
    <definedName name="_3605004">[1]Catálogo!#REF!</definedName>
    <definedName name="_3605005">[1]Catálogo!#REF!</definedName>
    <definedName name="_3605006">[1]Catálogo!#REF!</definedName>
    <definedName name="_3605007">[1]Catálogo!#REF!</definedName>
    <definedName name="_3605008">[1]Catálogo!#REF!</definedName>
    <definedName name="_3605009">[1]Catálogo!#REF!</definedName>
    <definedName name="_3605010">[1]Catálogo!#REF!</definedName>
    <definedName name="_3605011">[1]Catálogo!#REF!</definedName>
    <definedName name="_3605014">[1]Catálogo!#REF!</definedName>
    <definedName name="_3605017">[1]Catálogo!#REF!</definedName>
    <definedName name="_3901001">[1]Catálogo!#REF!</definedName>
    <definedName name="_3901003">[1]Catálogo!#REF!</definedName>
    <definedName name="_3901004">[1]Catálogo!#REF!</definedName>
    <definedName name="_3901005">[1]Catálogo!#REF!</definedName>
    <definedName name="_3901006">[1]Catálogo!#REF!</definedName>
    <definedName name="_3901008">[1]Catálogo!#REF!</definedName>
    <definedName name="_3902001">[1]Catálogo!#REF!</definedName>
    <definedName name="_3902003">[1]Catálogo!#REF!</definedName>
    <definedName name="_3902004">[1]Catálogo!#REF!</definedName>
    <definedName name="_3902005">[1]Catálogo!#REF!</definedName>
    <definedName name="_3902007">[1]Catálogo!#REF!</definedName>
    <definedName name="_3902008">[1]Catálogo!#REF!</definedName>
    <definedName name="_3902009">[1]Catálogo!#REF!</definedName>
    <definedName name="_3902010">[1]Catálogo!#REF!</definedName>
    <definedName name="_3902011">[1]Catálogo!#REF!</definedName>
    <definedName name="_3902012">[1]Catálogo!#REF!</definedName>
    <definedName name="_3902013">[1]Catálogo!#REF!</definedName>
    <definedName name="_3902014">[1]Catálogo!#REF!</definedName>
    <definedName name="_3902015">[1]Catálogo!#REF!</definedName>
    <definedName name="_3902016">[1]Catálogo!#REF!</definedName>
    <definedName name="_3902017">[1]Catálogo!#REF!</definedName>
    <definedName name="_3902019">[1]Catálogo!#REF!</definedName>
    <definedName name="_3902020">[1]Catálogo!#REF!</definedName>
    <definedName name="_3903001">[1]Catálogo!#REF!</definedName>
    <definedName name="_3903003">[1]Catálogo!#REF!</definedName>
    <definedName name="_3903004">[1]Catálogo!#REF!</definedName>
    <definedName name="_3903006">[1]Catálogo!#REF!</definedName>
    <definedName name="_3903007">[1]Catálogo!#REF!</definedName>
    <definedName name="_3903008">[1]Catálogo!#REF!</definedName>
    <definedName name="_3903009">[1]Catálogo!#REF!</definedName>
    <definedName name="_3903010">[1]Catálogo!#REF!</definedName>
    <definedName name="_3903011">[1]Catálogo!#REF!</definedName>
    <definedName name="_3903012">[1]Catálogo!#REF!</definedName>
    <definedName name="_3903014">[1]Catálogo!#REF!</definedName>
    <definedName name="_3904007">[1]Catálogo!#REF!</definedName>
    <definedName name="_3904014">[1]Catálogo!#REF!</definedName>
    <definedName name="_3904015">[1]Catálogo!#REF!</definedName>
    <definedName name="_3904017">[1]Catálogo!#REF!</definedName>
    <definedName name="_3904019">[1]Catálogo!#REF!</definedName>
    <definedName name="_3904022">[1]Catálogo!#REF!</definedName>
    <definedName name="_3904023">[1]Catálogo!#REF!</definedName>
    <definedName name="_3904024">[1]Catálogo!#REF!</definedName>
    <definedName name="_4001001">[1]Catálogo!#REF!</definedName>
    <definedName name="_4001002">[1]Catálogo!#REF!</definedName>
    <definedName name="_4001003">[1]Catálogo!#REF!</definedName>
    <definedName name="_4001004">[1]Catálogo!#REF!</definedName>
    <definedName name="_4001005">[1]Catálogo!#REF!</definedName>
    <definedName name="_4001006">[1]Catálogo!#REF!</definedName>
    <definedName name="_4001007">[1]Catálogo!#REF!</definedName>
    <definedName name="_4001014">[1]Catálogo!#REF!</definedName>
    <definedName name="_4001015">[1]Catálogo!#REF!</definedName>
    <definedName name="_4001016">[1]Catálogo!#REF!</definedName>
    <definedName name="_4001017">[1]Catálogo!#REF!</definedName>
    <definedName name="_4001018">[1]Catálogo!#REF!</definedName>
    <definedName name="_4001019">[1]Catálogo!#REF!</definedName>
    <definedName name="_4001020">[1]Catálogo!#REF!</definedName>
    <definedName name="_4001021">[1]Catálogo!#REF!</definedName>
    <definedName name="_4001022">[1]Catálogo!#REF!</definedName>
    <definedName name="_4001023">[1]Catálogo!#REF!</definedName>
    <definedName name="_4001024">[1]Catálogo!#REF!</definedName>
    <definedName name="_4001025">[1]Catálogo!#REF!</definedName>
    <definedName name="_4001026">[1]Catálogo!#REF!</definedName>
    <definedName name="_4001027">[1]Catálogo!#REF!</definedName>
    <definedName name="_4001028">[1]Catálogo!#REF!</definedName>
    <definedName name="_4001029">[1]Catálogo!#REF!</definedName>
    <definedName name="_4001030">[1]Catálogo!#REF!</definedName>
    <definedName name="_4001031">[1]Catálogo!#REF!</definedName>
    <definedName name="_4001032">[1]Catálogo!#REF!</definedName>
    <definedName name="_4001033">[1]Catálogo!#REF!</definedName>
    <definedName name="_4001034">[1]Catálogo!#REF!</definedName>
    <definedName name="_4001035">[1]Catálogo!#REF!</definedName>
    <definedName name="_4001036">[1]Catálogo!#REF!</definedName>
    <definedName name="_4001037">[1]Catálogo!#REF!</definedName>
    <definedName name="_4001039">[1]Catálogo!#REF!</definedName>
    <definedName name="_4001040">[1]Catálogo!#REF!</definedName>
    <definedName name="_4001041">[1]Catálogo!#REF!</definedName>
    <definedName name="_4001042">[1]Catálogo!#REF!</definedName>
    <definedName name="_4001043">[1]Catálogo!#REF!</definedName>
    <definedName name="_4001044">[1]Catálogo!#REF!</definedName>
    <definedName name="_4001045">[1]Catálogo!#REF!</definedName>
    <definedName name="_4001046">[1]Catálogo!#REF!</definedName>
    <definedName name="_4001047">[1]Catálogo!#REF!</definedName>
    <definedName name="_4002002">[1]Catálogo!#REF!</definedName>
    <definedName name="_4002003">[1]Catálogo!#REF!</definedName>
    <definedName name="_4002004">[1]Catálogo!#REF!</definedName>
    <definedName name="_4002005">[1]Catálogo!#REF!</definedName>
    <definedName name="_4002006">[1]Catálogo!#REF!</definedName>
    <definedName name="_4002007">[1]Catálogo!#REF!</definedName>
    <definedName name="_4002008">[1]Catálogo!#REF!</definedName>
    <definedName name="_4002009">[1]Catálogo!#REF!</definedName>
    <definedName name="_4002010">[1]Catálogo!#REF!</definedName>
    <definedName name="_4002011">[1]Catálogo!#REF!</definedName>
    <definedName name="_4002012">[1]Catálogo!#REF!</definedName>
    <definedName name="_4002013">[1]Catálogo!#REF!</definedName>
    <definedName name="_4002014">[1]Catálogo!#REF!</definedName>
    <definedName name="_4002015">[1]Catálogo!#REF!</definedName>
    <definedName name="_4002016">[1]Catálogo!#REF!</definedName>
    <definedName name="_4002017">[1]Catálogo!#REF!</definedName>
    <definedName name="_4002018">[1]Catálogo!#REF!</definedName>
    <definedName name="_4002034">[1]Catálogo!#REF!</definedName>
    <definedName name="_4002035">[1]Catálogo!#REF!</definedName>
    <definedName name="_4002036">[1]Catálogo!#REF!</definedName>
    <definedName name="_4002037">[1]Catálogo!#REF!</definedName>
    <definedName name="_4003002">[1]Catálogo!#REF!</definedName>
    <definedName name="_4003003">[1]Catálogo!#REF!</definedName>
    <definedName name="_4003004">[1]Catálogo!#REF!</definedName>
    <definedName name="_4003005">[1]Catálogo!#REF!</definedName>
    <definedName name="_4003006">[1]Catálogo!#REF!</definedName>
    <definedName name="_4003007">[1]Catálogo!#REF!</definedName>
    <definedName name="_4003008">[1]Catálogo!#REF!</definedName>
    <definedName name="_4003009">[1]Catálogo!#REF!</definedName>
    <definedName name="_4003010">[1]Catálogo!#REF!</definedName>
    <definedName name="_4003011">[1]Catálogo!#REF!</definedName>
    <definedName name="_4003012">[1]Catálogo!#REF!</definedName>
    <definedName name="_4003014">[1]Catálogo!#REF!</definedName>
    <definedName name="_4003021">[1]Catálogo!#REF!</definedName>
    <definedName name="_4003022">[1]Catálogo!#REF!</definedName>
    <definedName name="_4003023">[1]Catálogo!#REF!</definedName>
    <definedName name="_4003024">[1]Catálogo!#REF!</definedName>
    <definedName name="_4003025">[1]Catálogo!#REF!</definedName>
    <definedName name="_4003026">[1]Catálogo!#REF!</definedName>
    <definedName name="_4003027">[1]Catálogo!#REF!</definedName>
    <definedName name="_4003028">[1]Catálogo!#REF!</definedName>
    <definedName name="_4003029">[1]Catálogo!#REF!</definedName>
    <definedName name="_4003030">[1]Catálogo!#REF!</definedName>
    <definedName name="_4003031">[1]Catálogo!#REF!</definedName>
    <definedName name="_4003032">[1]Catálogo!#REF!</definedName>
    <definedName name="_4003033">[1]Catálogo!#REF!</definedName>
    <definedName name="_4003034">[1]Catálogo!#REF!</definedName>
    <definedName name="_4003036">[1]Catálogo!#REF!</definedName>
    <definedName name="_4003037">[1]Catálogo!#REF!</definedName>
    <definedName name="_4003038">[1]Catálogo!#REF!</definedName>
    <definedName name="_4003040">[1]Catálogo!#REF!</definedName>
    <definedName name="_4003041">[1]Catálogo!#REF!</definedName>
    <definedName name="_4003042">[1]Catálogo!#REF!</definedName>
    <definedName name="_4003043">[1]Catálogo!#REF!</definedName>
    <definedName name="_4003044">[1]Catálogo!#REF!</definedName>
    <definedName name="_4003045">[1]Catálogo!#REF!</definedName>
    <definedName name="_4003046">[1]Catálogo!#REF!</definedName>
    <definedName name="_4003047">[1]Catálogo!#REF!</definedName>
    <definedName name="_4003048">[1]Catálogo!#REF!</definedName>
    <definedName name="_4003049">[1]Catálogo!#REF!</definedName>
    <definedName name="_4003050">[1]Catálogo!#REF!</definedName>
    <definedName name="_4003051">[1]Catálogo!#REF!</definedName>
    <definedName name="_4101001">[1]Catálogo!#REF!</definedName>
    <definedName name="_4101002">[1]Catálogo!#REF!</definedName>
    <definedName name="_4101003">[1]Catálogo!#REF!</definedName>
    <definedName name="_4101004">[1]Catálogo!#REF!</definedName>
    <definedName name="_4101005">[1]Catálogo!#REF!</definedName>
    <definedName name="_4101006">[1]Catálogo!#REF!</definedName>
    <definedName name="_4101007">[1]Catálogo!#REF!</definedName>
    <definedName name="_4101008">[1]Catálogo!#REF!</definedName>
    <definedName name="_4101009">[1]Catálogo!#REF!</definedName>
    <definedName name="_4101010">[1]Catálogo!#REF!</definedName>
    <definedName name="_4101011">[1]Catálogo!#REF!</definedName>
    <definedName name="_4101012">[1]Catálogo!#REF!</definedName>
    <definedName name="_4101013">[1]Catálogo!#REF!</definedName>
    <definedName name="_4101015">[1]Catálogo!#REF!</definedName>
    <definedName name="_4101016">[1]Catálogo!#REF!</definedName>
    <definedName name="_4101017">[1]Catálogo!#REF!</definedName>
    <definedName name="_4101018">[1]Catálogo!#REF!</definedName>
    <definedName name="_4101019">[1]Catálogo!#REF!</definedName>
    <definedName name="_4101020">[1]Catálogo!#REF!</definedName>
    <definedName name="_4101021">[1]Catálogo!#REF!</definedName>
    <definedName name="_4101022">[1]Catálogo!#REF!</definedName>
    <definedName name="_4101023">[1]Catálogo!#REF!</definedName>
    <definedName name="_4101024">[1]Catálogo!#REF!</definedName>
    <definedName name="_4101026">[1]Catálogo!#REF!</definedName>
    <definedName name="_4101027">[1]Catálogo!#REF!</definedName>
    <definedName name="_4101028">[1]Catálogo!#REF!</definedName>
    <definedName name="_4101030">[1]Catálogo!#REF!</definedName>
    <definedName name="_4101032">[1]Catálogo!#REF!</definedName>
    <definedName name="_4101033">[1]Catálogo!#REF!</definedName>
    <definedName name="_4101034">[1]Catálogo!#REF!</definedName>
    <definedName name="_4101035">[1]Catálogo!#REF!</definedName>
    <definedName name="_4101036">[1]Catálogo!#REF!</definedName>
    <definedName name="_4101042">[1]Catálogo!#REF!</definedName>
    <definedName name="_4101043">[1]Catálogo!#REF!</definedName>
    <definedName name="_4101045">[1]Catálogo!#REF!</definedName>
    <definedName name="_4101046">[1]Catálogo!#REF!</definedName>
    <definedName name="_4101047">[1]Catálogo!#REF!</definedName>
    <definedName name="_4101048">[1]Catálogo!#REF!</definedName>
    <definedName name="_4101056">[1]Catálogo!#REF!</definedName>
    <definedName name="_4101057">[1]Catálogo!#REF!</definedName>
    <definedName name="_4101058">[1]Catálogo!#REF!</definedName>
    <definedName name="_4101059">[1]Catálogo!#REF!</definedName>
    <definedName name="_4101060">[1]Catálogo!#REF!</definedName>
    <definedName name="_4101061">[1]Catálogo!#REF!</definedName>
    <definedName name="_4101062">[1]Catálogo!#REF!</definedName>
    <definedName name="_4101063">[1]Catálogo!#REF!</definedName>
    <definedName name="_4101064">[1]Catálogo!#REF!</definedName>
    <definedName name="_4101065">[1]Catálogo!#REF!</definedName>
    <definedName name="_4101066">[1]Catálogo!#REF!</definedName>
    <definedName name="_4101067">[1]Catálogo!#REF!</definedName>
    <definedName name="_4101068">[1]Catálogo!#REF!</definedName>
    <definedName name="_4101073">[1]Catálogo!#REF!</definedName>
    <definedName name="_4101074">[1]Catálogo!#REF!</definedName>
    <definedName name="_4101076">[1]Catálogo!#REF!</definedName>
    <definedName name="_4101077">[1]Catálogo!#REF!</definedName>
    <definedName name="_4101079">[1]Catálogo!#REF!</definedName>
    <definedName name="_4101080">[1]Catálogo!#REF!</definedName>
    <definedName name="_4101081">[1]Catálogo!#REF!</definedName>
    <definedName name="_4102001">[1]Catálogo!#REF!</definedName>
    <definedName name="_4102002">[1]Catálogo!#REF!</definedName>
    <definedName name="_4102003">[1]Catálogo!#REF!</definedName>
    <definedName name="_4102004">[1]Catálogo!#REF!</definedName>
    <definedName name="_4102005">[1]Catálogo!#REF!</definedName>
    <definedName name="_4102006">[1]Catálogo!#REF!</definedName>
    <definedName name="_4102007">[1]Catálogo!#REF!</definedName>
    <definedName name="_4102008">[1]Catálogo!#REF!</definedName>
    <definedName name="_4102009">[1]Catálogo!#REF!</definedName>
    <definedName name="_4102010">[1]Catálogo!#REF!</definedName>
    <definedName name="_4102011">[1]Catálogo!#REF!</definedName>
    <definedName name="_4102012">[1]Catálogo!#REF!</definedName>
    <definedName name="_4102013">[1]Catálogo!#REF!</definedName>
    <definedName name="_4102014">[1]Catálogo!#REF!</definedName>
    <definedName name="_4102015">[1]Catálogo!#REF!</definedName>
    <definedName name="_4102016">[1]Catálogo!#REF!</definedName>
    <definedName name="_4102019">[1]Catálogo!#REF!</definedName>
    <definedName name="_4102021">[1]Catálogo!#REF!</definedName>
    <definedName name="_4102025">[1]Catálogo!#REF!</definedName>
    <definedName name="_4102026">[1]Catálogo!#REF!</definedName>
    <definedName name="_4102027">[1]Catálogo!#REF!</definedName>
    <definedName name="_4102028">[1]Catálogo!#REF!</definedName>
    <definedName name="_4102029">[1]Catálogo!#REF!</definedName>
    <definedName name="_4102030">[1]Catálogo!#REF!</definedName>
    <definedName name="_4102031">[1]Catálogo!#REF!</definedName>
    <definedName name="_4102032">[1]Catálogo!#REF!</definedName>
    <definedName name="_4102033">[1]Catálogo!#REF!</definedName>
    <definedName name="_4102034">[1]Catálogo!#REF!</definedName>
    <definedName name="_4102035">[1]Catálogo!#REF!</definedName>
    <definedName name="_4102041">[1]Catálogo!#REF!</definedName>
    <definedName name="_4102042">[1]Catálogo!#REF!</definedName>
    <definedName name="_4102043">[1]Catálogo!#REF!</definedName>
    <definedName name="_4102045">[1]Catálogo!#REF!</definedName>
    <definedName name="_4102046">[1]Catálogo!#REF!</definedName>
    <definedName name="_4102047">[1]Catálogo!#REF!</definedName>
    <definedName name="_4102048">[1]Catálogo!#REF!</definedName>
    <definedName name="_4102049">[1]Catálogo!#REF!</definedName>
    <definedName name="_4102050">[1]Catálogo!#REF!</definedName>
    <definedName name="_4103004">[1]Catálogo!#REF!</definedName>
    <definedName name="_4103005">[1]Catálogo!#REF!</definedName>
    <definedName name="_4103008">[1]Catálogo!#REF!</definedName>
    <definedName name="_4103009">[1]Catálogo!#REF!</definedName>
    <definedName name="_4103010">[1]Catálogo!#REF!</definedName>
    <definedName name="_4103015">[1]Catálogo!#REF!</definedName>
    <definedName name="_4103016">[1]Catálogo!#REF!</definedName>
    <definedName name="_4103017">[1]Catálogo!#REF!</definedName>
    <definedName name="_4103018">[1]Catálogo!#REF!</definedName>
    <definedName name="_4103019">[1]Catálogo!#REF!</definedName>
    <definedName name="_4103020">[1]Catálogo!#REF!</definedName>
    <definedName name="_4103021">[1]Catálogo!#REF!</definedName>
    <definedName name="_4103022">[1]Catálogo!#REF!</definedName>
    <definedName name="_4103023">[1]Catálogo!#REF!</definedName>
    <definedName name="_4103024">[1]Catálogo!#REF!</definedName>
    <definedName name="_4103025">[1]Catálogo!#REF!</definedName>
    <definedName name="_4103026">[1]Catálogo!#REF!</definedName>
    <definedName name="_4103027">[1]Catálogo!#REF!</definedName>
    <definedName name="_4103028">[1]Catálogo!#REF!</definedName>
    <definedName name="_4103029">[1]Catálogo!#REF!</definedName>
    <definedName name="_4103030">[1]Catálogo!#REF!</definedName>
    <definedName name="_4103031">[1]Catálogo!#REF!</definedName>
    <definedName name="_4103047">[1]Catálogo!#REF!</definedName>
    <definedName name="_4103048">[1]Catálogo!#REF!</definedName>
    <definedName name="_4103049">[1]Catálogo!#REF!</definedName>
    <definedName name="_4103052">[1]Catálogo!#REF!</definedName>
    <definedName name="_4103053">[1]Catálogo!#REF!</definedName>
    <definedName name="_4103054">[1]Catálogo!#REF!</definedName>
    <definedName name="_4103055">[1]Catálogo!#REF!</definedName>
    <definedName name="_4103057">[1]Catálogo!#REF!</definedName>
    <definedName name="_4103060">[1]Catálogo!#REF!</definedName>
    <definedName name="_4103062">[1]Catálogo!#REF!</definedName>
    <definedName name="_4103063">[1]Catálogo!#REF!</definedName>
    <definedName name="_4103064">[1]Catálogo!#REF!</definedName>
    <definedName name="_4103065">[1]Catálogo!#REF!</definedName>
    <definedName name="_4103066">[1]Catálogo!#REF!</definedName>
    <definedName name="_4104001">[1]Catálogo!#REF!</definedName>
    <definedName name="_4104002">[1]Catálogo!#REF!</definedName>
    <definedName name="_4104003">[1]Catálogo!#REF!</definedName>
    <definedName name="_4104004">[1]Catálogo!#REF!</definedName>
    <definedName name="_4104005">[1]Catálogo!#REF!</definedName>
    <definedName name="_4104006">[1]Catálogo!#REF!</definedName>
    <definedName name="_4104007">[1]Catálogo!#REF!</definedName>
    <definedName name="_4104008">[1]Catálogo!#REF!</definedName>
    <definedName name="_4104009">[1]Catálogo!#REF!</definedName>
    <definedName name="_4104010">[1]Catálogo!#REF!</definedName>
    <definedName name="_4104011">[1]Catálogo!#REF!</definedName>
    <definedName name="_4104012">[1]Catálogo!#REF!</definedName>
    <definedName name="_4104013">[1]Catálogo!#REF!</definedName>
    <definedName name="_4104014">[1]Catálogo!#REF!</definedName>
    <definedName name="_4104015">[1]Catálogo!#REF!</definedName>
    <definedName name="_4104016">[1]Catálogo!#REF!</definedName>
    <definedName name="_4104017">[1]Catálogo!#REF!</definedName>
    <definedName name="_4104018">[1]Catálogo!#REF!</definedName>
    <definedName name="_4104019">[1]Catálogo!#REF!</definedName>
    <definedName name="_4104020">[1]Catálogo!#REF!</definedName>
    <definedName name="_4104021">[1]Catálogo!#REF!</definedName>
    <definedName name="_4104022">[1]Catálogo!#REF!</definedName>
    <definedName name="_4104023">[1]Catálogo!#REF!</definedName>
    <definedName name="_4104024">[1]Catálogo!#REF!</definedName>
    <definedName name="_4104025">[1]Catálogo!#REF!</definedName>
    <definedName name="_4104026">[1]Catálogo!#REF!</definedName>
    <definedName name="_4104027">[1]Catálogo!#REF!</definedName>
    <definedName name="_4104028">[1]Catálogo!#REF!</definedName>
    <definedName name="_4104029">[1]Catálogo!#REF!</definedName>
    <definedName name="_4104030">[1]Catálogo!#REF!</definedName>
    <definedName name="_4104031">[1]Catálogo!#REF!</definedName>
    <definedName name="_4104032">[1]Catálogo!#REF!</definedName>
    <definedName name="_4104033">[1]Catálogo!#REF!</definedName>
    <definedName name="_4104034">[1]Catálogo!#REF!</definedName>
    <definedName name="_4104035">[1]Catálogo!#REF!</definedName>
    <definedName name="_4104036">[1]Catálogo!#REF!</definedName>
    <definedName name="_4104037">[1]Catálogo!#REF!</definedName>
    <definedName name="_4104038">[1]Catálogo!#REF!</definedName>
    <definedName name="_4104039">[1]Catálogo!#REF!</definedName>
    <definedName name="_4104040">[1]Catálogo!#REF!</definedName>
    <definedName name="_4104041">[1]Catálogo!#REF!</definedName>
    <definedName name="_4104042">[1]Catálogo!#REF!</definedName>
    <definedName name="_4301001">[1]Catálogo!#REF!</definedName>
    <definedName name="_4301002">[1]Catálogo!#REF!</definedName>
    <definedName name="_4301003">[1]Catálogo!#REF!</definedName>
    <definedName name="_4301004">[1]Catálogo!#REF!</definedName>
    <definedName name="_4301006">[1]Catálogo!#REF!</definedName>
    <definedName name="_4301007">[1]Catálogo!#REF!</definedName>
    <definedName name="_4301009">[1]Catálogo!#REF!</definedName>
    <definedName name="_4301010">[1]Catálogo!#REF!</definedName>
    <definedName name="_4301011">[1]Catálogo!#REF!</definedName>
    <definedName name="_4301012">[1]Catálogo!#REF!</definedName>
    <definedName name="_4301013">[1]Catálogo!#REF!</definedName>
    <definedName name="_4301014">[1]Catálogo!#REF!</definedName>
    <definedName name="_4301015">[1]Catálogo!#REF!</definedName>
    <definedName name="_4301016">[1]Catálogo!#REF!</definedName>
    <definedName name="_4301017">[1]Catálogo!#REF!</definedName>
    <definedName name="_4301018">[1]Catálogo!#REF!</definedName>
    <definedName name="_4301019">[1]Catálogo!#REF!</definedName>
    <definedName name="_4301020">[1]Catálogo!#REF!</definedName>
    <definedName name="_4301021">[1]Catálogo!#REF!</definedName>
    <definedName name="_4301022">[1]Catálogo!#REF!</definedName>
    <definedName name="_4301023">[1]Catálogo!#REF!</definedName>
    <definedName name="_4301024">[1]Catálogo!#REF!</definedName>
    <definedName name="_4301025">[1]Catálogo!#REF!</definedName>
    <definedName name="_4301026">[1]Catálogo!#REF!</definedName>
    <definedName name="_4301027">[1]Catálogo!#REF!</definedName>
    <definedName name="_4301028">[1]Catálogo!#REF!</definedName>
    <definedName name="_4301029">[1]Catálogo!#REF!</definedName>
    <definedName name="_4301030">[1]Catálogo!#REF!</definedName>
    <definedName name="_4301031">[1]Catálogo!#REF!</definedName>
    <definedName name="_4301032">[1]Catálogo!#REF!</definedName>
    <definedName name="_4301034">[1]Catálogo!#REF!</definedName>
    <definedName name="_4301035">[1]Catálogo!#REF!</definedName>
    <definedName name="_4301037">[1]Catálogo!#REF!</definedName>
    <definedName name="_4301038">[1]Catálogo!#REF!</definedName>
    <definedName name="_4302001">[1]Catálogo!#REF!</definedName>
    <definedName name="_4302002">[1]Catálogo!#REF!</definedName>
    <definedName name="_4302003">[1]Catálogo!#REF!</definedName>
    <definedName name="_4302004">[1]Catálogo!#REF!</definedName>
    <definedName name="_4302006">[1]Catálogo!#REF!</definedName>
    <definedName name="_4302007">[1]Catálogo!#REF!</definedName>
    <definedName name="_4302008">[1]Catálogo!#REF!</definedName>
    <definedName name="_4302009">[1]Catálogo!#REF!</definedName>
    <definedName name="_4302019">[1]Catálogo!#REF!</definedName>
    <definedName name="_4302020">[1]Catálogo!#REF!</definedName>
    <definedName name="_4302021">[1]Catálogo!#REF!</definedName>
    <definedName name="_4302022">[1]Catálogo!#REF!</definedName>
    <definedName name="_4302023">[1]Catálogo!#REF!</definedName>
    <definedName name="_4302024">[1]Catálogo!#REF!</definedName>
    <definedName name="_4302025">[1]Catálogo!#REF!</definedName>
    <definedName name="_4302026">[1]Catálogo!#REF!</definedName>
    <definedName name="_4302027">[1]Catálogo!#REF!</definedName>
    <definedName name="_4302028">[1]Catálogo!#REF!</definedName>
    <definedName name="_4302029">[1]Catálogo!#REF!</definedName>
    <definedName name="_4302030">[1]Catálogo!#REF!</definedName>
    <definedName name="_4302031">[1]Catálogo!#REF!</definedName>
    <definedName name="_4302032">[1]Catálogo!#REF!</definedName>
    <definedName name="_4302033">[1]Catálogo!#REF!</definedName>
    <definedName name="_4302039">[1]Catálogo!#REF!</definedName>
    <definedName name="_4302040">[1]Catálogo!#REF!</definedName>
    <definedName name="_4302041">[1]Catálogo!#REF!</definedName>
    <definedName name="_4302042">[1]Catálogo!#REF!</definedName>
    <definedName name="_4302043">[1]Catálogo!#REF!</definedName>
    <definedName name="_4302044">[1]Catálogo!#REF!</definedName>
    <definedName name="_4302045">[1]Catálogo!#REF!</definedName>
    <definedName name="_4302046">[1]Catálogo!#REF!</definedName>
    <definedName name="_4302047">[1]Catálogo!#REF!</definedName>
    <definedName name="_4302048">[1]Catálogo!#REF!</definedName>
    <definedName name="_4302055">[1]Catálogo!#REF!</definedName>
    <definedName name="_4302056">[1]Catálogo!#REF!</definedName>
    <definedName name="_4302057">[1]Catálogo!#REF!</definedName>
    <definedName name="_4302058">[1]Catálogo!#REF!</definedName>
    <definedName name="_4302059">[1]Catálogo!#REF!</definedName>
    <definedName name="_4302062">[1]Catálogo!#REF!</definedName>
    <definedName name="_4302063">[1]Catálogo!#REF!</definedName>
    <definedName name="_4302064">[1]Catálogo!#REF!</definedName>
    <definedName name="_4302066">[1]Catálogo!#REF!</definedName>
    <definedName name="_4302067">[1]Catálogo!#REF!</definedName>
    <definedName name="_4302068">[1]Catálogo!#REF!</definedName>
    <definedName name="_4302069">[1]Catálogo!#REF!</definedName>
    <definedName name="_4302070">[1]Catálogo!#REF!</definedName>
    <definedName name="_4302071">[1]Catálogo!#REF!</definedName>
    <definedName name="_4302072">[1]Catálogo!#REF!</definedName>
    <definedName name="_4302073">[1]Catálogo!#REF!</definedName>
    <definedName name="_4302074">[1]Catálogo!#REF!</definedName>
    <definedName name="_4302075">[1]Catálogo!#REF!</definedName>
    <definedName name="_4302076">[1]Catálogo!#REF!</definedName>
    <definedName name="_4302079">[1]Catálogo!#REF!</definedName>
    <definedName name="_4302080">[1]Catálogo!#REF!</definedName>
    <definedName name="_4302081">[1]Catálogo!#REF!</definedName>
    <definedName name="_4302082">[1]Catálogo!#REF!</definedName>
    <definedName name="_4302083">[1]Catálogo!#REF!</definedName>
    <definedName name="_4302084">[1]Catálogo!#REF!</definedName>
    <definedName name="_4302085">[1]Catálogo!#REF!</definedName>
    <definedName name="_4302086">[1]Catálogo!#REF!</definedName>
    <definedName name="_4501004">[1]Catálogo!#REF!</definedName>
    <definedName name="_4501007">[1]Catálogo!#REF!</definedName>
    <definedName name="_4501008">[1]Catálogo!#REF!</definedName>
    <definedName name="_4501010">[1]Catálogo!#REF!</definedName>
    <definedName name="_4501011">[1]Catálogo!#REF!</definedName>
    <definedName name="_4501026">[1]Catálogo!#REF!</definedName>
    <definedName name="_4501028">[1]Catálogo!#REF!</definedName>
    <definedName name="_4501030">[1]Catálogo!#REF!</definedName>
    <definedName name="_4501031">[1]Catálogo!#REF!</definedName>
    <definedName name="_4501044">[1]Catálogo!#REF!</definedName>
    <definedName name="_4501045">[1]Catálogo!#REF!</definedName>
    <definedName name="_4501046">[1]Catálogo!#REF!</definedName>
    <definedName name="_4501047">[1]Catálogo!#REF!</definedName>
    <definedName name="_4501048">[1]Catálogo!#REF!</definedName>
    <definedName name="_4501049">[1]Catálogo!#REF!</definedName>
    <definedName name="_4501050">[1]Catálogo!#REF!</definedName>
    <definedName name="_4501051">[1]Catálogo!#REF!</definedName>
    <definedName name="_4501052">[1]Catálogo!#REF!</definedName>
    <definedName name="_4501053">[1]Catálogo!#REF!</definedName>
    <definedName name="_4501054">[1]Catálogo!#REF!</definedName>
    <definedName name="_4502016">[1]Catálogo!#REF!</definedName>
    <definedName name="_4502017">[1]Catálogo!#REF!</definedName>
    <definedName name="_4502018">[1]Catálogo!#REF!</definedName>
    <definedName name="_4502019">[1]Catálogo!#REF!</definedName>
    <definedName name="_4502020">[1]Catálogo!#REF!</definedName>
    <definedName name="_4502024">[1]Catálogo!#REF!</definedName>
    <definedName name="_4502026">[1]Catálogo!#REF!</definedName>
    <definedName name="_4502027">[1]Catálogo!#REF!</definedName>
    <definedName name="_4502029">[1]Catálogo!#REF!</definedName>
    <definedName name="_4502030">[1]Catálogo!#REF!</definedName>
    <definedName name="_4502032">[1]Catálogo!#REF!</definedName>
    <definedName name="_4502033">[1]Catálogo!#REF!</definedName>
    <definedName name="_4502035">[1]Catálogo!#REF!</definedName>
    <definedName name="_4502037">[1]Catálogo!#REF!</definedName>
    <definedName name="_4502038">[1]Catálogo!#REF!</definedName>
    <definedName name="_4503002">[1]Catálogo!#REF!</definedName>
    <definedName name="_4503004">[1]Catálogo!#REF!</definedName>
    <definedName name="_4503011">[1]Catálogo!#REF!</definedName>
    <definedName name="_4503012">[1]Catálogo!#REF!</definedName>
    <definedName name="_4503013">[1]Catálogo!#REF!</definedName>
    <definedName name="_4503014">[1]Catálogo!#REF!</definedName>
    <definedName name="_4503015">[1]Catálogo!#REF!</definedName>
    <definedName name="_4503016">[1]Catálogo!#REF!</definedName>
    <definedName name="_4503017">[1]Catálogo!#REF!</definedName>
    <definedName name="_4503018">[1]Catálogo!#REF!</definedName>
    <definedName name="_4503019">[1]Catálogo!#REF!</definedName>
    <definedName name="_4503021">[1]Catálogo!#REF!</definedName>
    <definedName name="_4503023">[1]Catálogo!#REF!</definedName>
    <definedName name="_4503024">[1]Catálogo!#REF!</definedName>
    <definedName name="_4503026">[1]Catálogo!#REF!</definedName>
    <definedName name="_4503029">[1]Catálogo!#REF!</definedName>
    <definedName name="_4503030">[1]Catálogo!#REF!</definedName>
    <definedName name="_4503031">[1]Catálogo!#REF!</definedName>
    <definedName name="_4503032">[1]Catálogo!#REF!</definedName>
    <definedName name="_4503033">[1]Catálogo!#REF!</definedName>
    <definedName name="_4599001">[1]Catálogo!#REF!</definedName>
    <definedName name="_4599002">[1]Catálogo!#REF!</definedName>
    <definedName name="_4599003">[1]Catálogo!#REF!</definedName>
    <definedName name="_4599005">[1]Catálogo!#REF!</definedName>
    <definedName name="_4599006">[1]Catálogo!#REF!</definedName>
    <definedName name="_4599007">[1]Catálogo!#REF!</definedName>
    <definedName name="_4599008">[1]Catálogo!#REF!</definedName>
    <definedName name="_4599009">[1]Catálogo!#REF!</definedName>
    <definedName name="_4599010">[1]Catálogo!#REF!</definedName>
    <definedName name="_4599011">[1]Catálogo!#REF!</definedName>
    <definedName name="_4599012">[1]Catálogo!#REF!</definedName>
    <definedName name="_4599013">[1]Catálogo!#REF!</definedName>
    <definedName name="_4599014">[1]Catálogo!#REF!</definedName>
    <definedName name="_4599015">[1]Catálogo!#REF!</definedName>
    <definedName name="_4599016">[1]Catálogo!#REF!</definedName>
    <definedName name="_4599018">[1]Catálogo!#REF!</definedName>
    <definedName name="_4599019">[1]Catálogo!#REF!</definedName>
    <definedName name="_4599020">[1]Catálogo!#REF!</definedName>
    <definedName name="_4599021">[1]Catálogo!#REF!</definedName>
    <definedName name="_4599023">[1]Catálogo!#REF!</definedName>
    <definedName name="_4599025">[1]Catálogo!#REF!</definedName>
    <definedName name="_4599026">[1]Catálogo!#REF!</definedName>
    <definedName name="_4599028">[1]Catálogo!#REF!</definedName>
    <definedName name="_4599029">[1]Catálogo!#REF!</definedName>
    <definedName name="_4599030">[1]Catálogo!#REF!</definedName>
    <definedName name="_4599032">[1]Catálogo!#REF!</definedName>
    <definedName name="_4599033">[1]Catálogo!#REF!</definedName>
    <definedName name="_xlnm._FilterDatabase" localSheetId="0" hidden="1">'PI PRADERA V1'!$A$1:$DE$111</definedName>
    <definedName name="Sectores_de_inversión">[1]Catálogo!$B$5:$B$21</definedName>
    <definedName name="trabajo">[2]ODS!$A$2:$A$19</definedName>
    <definedName name="vida">[2]ODS!$A$2:$A$19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D2" i="2" l="1"/>
  <c r="BU2" i="2"/>
  <c r="CL2" i="2"/>
  <c r="CM2" i="2"/>
  <c r="CN2" i="2"/>
  <c r="CO2" i="2"/>
  <c r="CP2" i="2"/>
  <c r="CP106" i="2" s="1"/>
  <c r="CQ2" i="2"/>
  <c r="CQ106" i="2" s="1"/>
  <c r="CR2" i="2"/>
  <c r="CS2" i="2"/>
  <c r="CT2" i="2"/>
  <c r="CU2" i="2"/>
  <c r="CV2" i="2"/>
  <c r="CW2" i="2"/>
  <c r="CX2" i="2"/>
  <c r="CX106" i="2" s="1"/>
  <c r="CY2" i="2"/>
  <c r="CY106" i="2" s="1"/>
  <c r="CZ2" i="2"/>
  <c r="DA2" i="2"/>
  <c r="DB2" i="2"/>
  <c r="BD3" i="2"/>
  <c r="BU3" i="2"/>
  <c r="CL3" i="2"/>
  <c r="CM3" i="2"/>
  <c r="CN3" i="2"/>
  <c r="CO3" i="2"/>
  <c r="CP3" i="2"/>
  <c r="CQ3" i="2"/>
  <c r="CR3" i="2"/>
  <c r="CS3" i="2"/>
  <c r="DC3" i="2" s="1"/>
  <c r="CT3" i="2"/>
  <c r="CT106" i="2" s="1"/>
  <c r="CU3" i="2"/>
  <c r="CV3" i="2"/>
  <c r="CW3" i="2"/>
  <c r="CX3" i="2"/>
  <c r="CY3" i="2"/>
  <c r="CZ3" i="2"/>
  <c r="DA3" i="2"/>
  <c r="DA106" i="2" s="1"/>
  <c r="DB3" i="2"/>
  <c r="DB106" i="2" s="1"/>
  <c r="AK4" i="2"/>
  <c r="BD4" i="2"/>
  <c r="BU4" i="2"/>
  <c r="CL4" i="2"/>
  <c r="CM4" i="2"/>
  <c r="CN4" i="2"/>
  <c r="DC4" i="2" s="1"/>
  <c r="DD4" i="2" s="1"/>
  <c r="CO4" i="2"/>
  <c r="CP4" i="2"/>
  <c r="CQ4" i="2"/>
  <c r="CR4" i="2"/>
  <c r="CS4" i="2"/>
  <c r="CT4" i="2"/>
  <c r="CU4" i="2"/>
  <c r="CV4" i="2"/>
  <c r="CW4" i="2"/>
  <c r="CX4" i="2"/>
  <c r="CY4" i="2"/>
  <c r="CZ4" i="2"/>
  <c r="DA4" i="2"/>
  <c r="DB4" i="2"/>
  <c r="AK5" i="2"/>
  <c r="BD5" i="2"/>
  <c r="BU5" i="2"/>
  <c r="CL5" i="2"/>
  <c r="CM5" i="2"/>
  <c r="CN5" i="2"/>
  <c r="CO5" i="2"/>
  <c r="CO106" i="2" s="1"/>
  <c r="CP5" i="2"/>
  <c r="CQ5" i="2"/>
  <c r="CR5" i="2"/>
  <c r="CS5" i="2"/>
  <c r="CT5" i="2"/>
  <c r="CU5" i="2"/>
  <c r="CV5" i="2"/>
  <c r="CW5" i="2"/>
  <c r="CX5" i="2"/>
  <c r="CY5" i="2"/>
  <c r="CZ5" i="2"/>
  <c r="DA5" i="2"/>
  <c r="DB5" i="2"/>
  <c r="AK6" i="2"/>
  <c r="BD6" i="2"/>
  <c r="DD6" i="2" s="1"/>
  <c r="BU6" i="2"/>
  <c r="CL6" i="2"/>
  <c r="CM6" i="2"/>
  <c r="CN6" i="2"/>
  <c r="CO6" i="2"/>
  <c r="CP6" i="2"/>
  <c r="CQ6" i="2"/>
  <c r="DC6" i="2" s="1"/>
  <c r="CR6" i="2"/>
  <c r="CR106" i="2" s="1"/>
  <c r="CS6" i="2"/>
  <c r="CT6" i="2"/>
  <c r="CU6" i="2"/>
  <c r="CV6" i="2"/>
  <c r="CW6" i="2"/>
  <c r="CX6" i="2"/>
  <c r="CY6" i="2"/>
  <c r="CZ6" i="2"/>
  <c r="CZ106" i="2" s="1"/>
  <c r="DA6" i="2"/>
  <c r="DB6" i="2"/>
  <c r="BD7" i="2"/>
  <c r="BU7" i="2"/>
  <c r="CL7" i="2"/>
  <c r="DD7" i="2" s="1"/>
  <c r="CM7" i="2"/>
  <c r="CN7" i="2"/>
  <c r="CO7" i="2"/>
  <c r="CP7" i="2"/>
  <c r="CQ7" i="2"/>
  <c r="CR7" i="2"/>
  <c r="CS7" i="2"/>
  <c r="CT7" i="2"/>
  <c r="CU7" i="2"/>
  <c r="CV7" i="2"/>
  <c r="CW7" i="2"/>
  <c r="CX7" i="2"/>
  <c r="CY7" i="2"/>
  <c r="CZ7" i="2"/>
  <c r="DA7" i="2"/>
  <c r="DB7" i="2"/>
  <c r="DC7" i="2"/>
  <c r="AK8" i="2"/>
  <c r="BD8" i="2"/>
  <c r="BU8" i="2"/>
  <c r="CL8" i="2"/>
  <c r="CM8" i="2"/>
  <c r="CN8" i="2"/>
  <c r="DC8" i="2" s="1"/>
  <c r="DD8" i="2" s="1"/>
  <c r="CO8" i="2"/>
  <c r="CP8" i="2"/>
  <c r="CQ8" i="2"/>
  <c r="CR8" i="2"/>
  <c r="CS8" i="2"/>
  <c r="CT8" i="2"/>
  <c r="CU8" i="2"/>
  <c r="CV8" i="2"/>
  <c r="CW8" i="2"/>
  <c r="CW106" i="2" s="1"/>
  <c r="CX8" i="2"/>
  <c r="CY8" i="2"/>
  <c r="CZ8" i="2"/>
  <c r="DA8" i="2"/>
  <c r="DB8" i="2"/>
  <c r="AU9" i="2"/>
  <c r="BD9" i="2" s="1"/>
  <c r="BU9" i="2"/>
  <c r="CL9" i="2"/>
  <c r="CM9" i="2"/>
  <c r="CN9" i="2"/>
  <c r="DC9" i="2" s="1"/>
  <c r="CO9" i="2"/>
  <c r="CP9" i="2"/>
  <c r="CQ9" i="2"/>
  <c r="CR9" i="2"/>
  <c r="CS9" i="2"/>
  <c r="CT9" i="2"/>
  <c r="CU9" i="2"/>
  <c r="CV9" i="2"/>
  <c r="CW9" i="2"/>
  <c r="CX9" i="2"/>
  <c r="CY9" i="2"/>
  <c r="CZ9" i="2"/>
  <c r="DA9" i="2"/>
  <c r="DB9" i="2"/>
  <c r="AK10" i="2"/>
  <c r="BD10" i="2"/>
  <c r="DD10" i="2" s="1"/>
  <c r="BU10" i="2"/>
  <c r="CL10" i="2"/>
  <c r="CM10" i="2"/>
  <c r="CN10" i="2"/>
  <c r="DC10" i="2" s="1"/>
  <c r="CO10" i="2"/>
  <c r="CP10" i="2"/>
  <c r="CQ10" i="2"/>
  <c r="CR10" i="2"/>
  <c r="CS10" i="2"/>
  <c r="CT10" i="2"/>
  <c r="CU10" i="2"/>
  <c r="CV10" i="2"/>
  <c r="CW10" i="2"/>
  <c r="CX10" i="2"/>
  <c r="CY10" i="2"/>
  <c r="CZ10" i="2"/>
  <c r="DA10" i="2"/>
  <c r="DB10" i="2"/>
  <c r="AK11" i="2"/>
  <c r="BD11" i="2"/>
  <c r="BU11" i="2"/>
  <c r="CL11" i="2"/>
  <c r="CN11" i="2"/>
  <c r="DC11" i="2" s="1"/>
  <c r="DD11" i="2" s="1"/>
  <c r="CO11" i="2"/>
  <c r="CP11" i="2"/>
  <c r="CQ11" i="2"/>
  <c r="CR11" i="2"/>
  <c r="CS11" i="2"/>
  <c r="CT11" i="2"/>
  <c r="CU11" i="2"/>
  <c r="CV11" i="2"/>
  <c r="CW11" i="2"/>
  <c r="CX11" i="2"/>
  <c r="CY11" i="2"/>
  <c r="CZ11" i="2"/>
  <c r="DA11" i="2"/>
  <c r="DB11" i="2"/>
  <c r="AK12" i="2"/>
  <c r="BD12" i="2"/>
  <c r="BU12" i="2"/>
  <c r="DD12" i="2" s="1"/>
  <c r="CL12" i="2"/>
  <c r="CM12" i="2"/>
  <c r="CN12" i="2"/>
  <c r="DC12" i="2" s="1"/>
  <c r="CO12" i="2"/>
  <c r="CP12" i="2"/>
  <c r="CQ12" i="2"/>
  <c r="CR12" i="2"/>
  <c r="CS12" i="2"/>
  <c r="CT12" i="2"/>
  <c r="CU12" i="2"/>
  <c r="CV12" i="2"/>
  <c r="CW12" i="2"/>
  <c r="CX12" i="2"/>
  <c r="CY12" i="2"/>
  <c r="CZ12" i="2"/>
  <c r="DA12" i="2"/>
  <c r="DB12" i="2"/>
  <c r="AK13" i="2"/>
  <c r="BD13" i="2"/>
  <c r="BU13" i="2"/>
  <c r="CL13" i="2"/>
  <c r="CM13" i="2"/>
  <c r="CN13" i="2"/>
  <c r="CO13" i="2"/>
  <c r="CP13" i="2"/>
  <c r="CQ13" i="2"/>
  <c r="DC13" i="2" s="1"/>
  <c r="CR13" i="2"/>
  <c r="CS13" i="2"/>
  <c r="CT13" i="2"/>
  <c r="CU13" i="2"/>
  <c r="CV13" i="2"/>
  <c r="CW13" i="2"/>
  <c r="CX13" i="2"/>
  <c r="CY13" i="2"/>
  <c r="CZ13" i="2"/>
  <c r="DA13" i="2"/>
  <c r="DB13" i="2"/>
  <c r="AK14" i="2"/>
  <c r="BD14" i="2"/>
  <c r="BU14" i="2"/>
  <c r="DD14" i="2" s="1"/>
  <c r="CL14" i="2"/>
  <c r="CN14" i="2"/>
  <c r="CO14" i="2"/>
  <c r="CP14" i="2"/>
  <c r="CQ14" i="2"/>
  <c r="CR14" i="2"/>
  <c r="CS14" i="2"/>
  <c r="CT14" i="2"/>
  <c r="CU14" i="2"/>
  <c r="CV14" i="2"/>
  <c r="CW14" i="2"/>
  <c r="CX14" i="2"/>
  <c r="CY14" i="2"/>
  <c r="CZ14" i="2"/>
  <c r="DA14" i="2"/>
  <c r="DB14" i="2"/>
  <c r="DC14" i="2"/>
  <c r="AK15" i="2"/>
  <c r="BD15" i="2"/>
  <c r="BU15" i="2"/>
  <c r="CL15" i="2"/>
  <c r="CM15" i="2"/>
  <c r="CN15" i="2"/>
  <c r="DC15" i="2" s="1"/>
  <c r="DD15" i="2" s="1"/>
  <c r="CO15" i="2"/>
  <c r="CP15" i="2"/>
  <c r="CQ15" i="2"/>
  <c r="CR15" i="2"/>
  <c r="CS15" i="2"/>
  <c r="CT15" i="2"/>
  <c r="CU15" i="2"/>
  <c r="CV15" i="2"/>
  <c r="CW15" i="2"/>
  <c r="CX15" i="2"/>
  <c r="CY15" i="2"/>
  <c r="CZ15" i="2"/>
  <c r="DA15" i="2"/>
  <c r="DB15" i="2"/>
  <c r="AK16" i="2"/>
  <c r="BD16" i="2"/>
  <c r="DD16" i="2" s="1"/>
  <c r="BU16" i="2"/>
  <c r="CL16" i="2"/>
  <c r="CM16" i="2"/>
  <c r="CN16" i="2"/>
  <c r="DC16" i="2" s="1"/>
  <c r="CO16" i="2"/>
  <c r="CP16" i="2"/>
  <c r="CQ16" i="2"/>
  <c r="CR16" i="2"/>
  <c r="CS16" i="2"/>
  <c r="CT16" i="2"/>
  <c r="CU16" i="2"/>
  <c r="CV16" i="2"/>
  <c r="CW16" i="2"/>
  <c r="CX16" i="2"/>
  <c r="CY16" i="2"/>
  <c r="CZ16" i="2"/>
  <c r="DA16" i="2"/>
  <c r="DB16" i="2"/>
  <c r="AK17" i="2"/>
  <c r="BD17" i="2"/>
  <c r="BU17" i="2"/>
  <c r="CL17" i="2"/>
  <c r="CM17" i="2"/>
  <c r="CN17" i="2"/>
  <c r="DC17" i="2" s="1"/>
  <c r="CO17" i="2"/>
  <c r="CP17" i="2"/>
  <c r="CQ17" i="2"/>
  <c r="CR17" i="2"/>
  <c r="CS17" i="2"/>
  <c r="CT17" i="2"/>
  <c r="CU17" i="2"/>
  <c r="CV17" i="2"/>
  <c r="CW17" i="2"/>
  <c r="CX17" i="2"/>
  <c r="CY17" i="2"/>
  <c r="CZ17" i="2"/>
  <c r="DA17" i="2"/>
  <c r="DB17" i="2"/>
  <c r="AK18" i="2"/>
  <c r="BD18" i="2"/>
  <c r="BU18" i="2"/>
  <c r="CL18" i="2"/>
  <c r="DD18" i="2" s="1"/>
  <c r="CM18" i="2"/>
  <c r="CN18" i="2"/>
  <c r="CO18" i="2"/>
  <c r="CP18" i="2"/>
  <c r="CQ18" i="2"/>
  <c r="CR18" i="2"/>
  <c r="CS18" i="2"/>
  <c r="CT18" i="2"/>
  <c r="CU18" i="2"/>
  <c r="CV18" i="2"/>
  <c r="CW18" i="2"/>
  <c r="CX18" i="2"/>
  <c r="CY18" i="2"/>
  <c r="CZ18" i="2"/>
  <c r="DA18" i="2"/>
  <c r="DB18" i="2"/>
  <c r="DC18" i="2"/>
  <c r="AK19" i="2"/>
  <c r="BD19" i="2"/>
  <c r="BU19" i="2"/>
  <c r="CL19" i="2"/>
  <c r="CM19" i="2"/>
  <c r="CN19" i="2"/>
  <c r="DC19" i="2" s="1"/>
  <c r="DD19" i="2" s="1"/>
  <c r="CO19" i="2"/>
  <c r="CP19" i="2"/>
  <c r="CQ19" i="2"/>
  <c r="CR19" i="2"/>
  <c r="CS19" i="2"/>
  <c r="CT19" i="2"/>
  <c r="CU19" i="2"/>
  <c r="CV19" i="2"/>
  <c r="CW19" i="2"/>
  <c r="CX19" i="2"/>
  <c r="CY19" i="2"/>
  <c r="CZ19" i="2"/>
  <c r="DA19" i="2"/>
  <c r="DB19" i="2"/>
  <c r="AK20" i="2"/>
  <c r="BD20" i="2"/>
  <c r="DD20" i="2" s="1"/>
  <c r="BU20" i="2"/>
  <c r="CL20" i="2"/>
  <c r="CM20" i="2"/>
  <c r="CN20" i="2"/>
  <c r="CO20" i="2"/>
  <c r="CP20" i="2"/>
  <c r="DC20" i="2" s="1"/>
  <c r="CQ20" i="2"/>
  <c r="CR20" i="2"/>
  <c r="CS20" i="2"/>
  <c r="CT20" i="2"/>
  <c r="CU20" i="2"/>
  <c r="CV20" i="2"/>
  <c r="CW20" i="2"/>
  <c r="CX20" i="2"/>
  <c r="CY20" i="2"/>
  <c r="CZ20" i="2"/>
  <c r="DA20" i="2"/>
  <c r="DB20" i="2"/>
  <c r="AK21" i="2"/>
  <c r="BD21" i="2"/>
  <c r="BU21" i="2"/>
  <c r="CL21" i="2"/>
  <c r="CM21" i="2"/>
  <c r="CN21" i="2"/>
  <c r="DC21" i="2" s="1"/>
  <c r="CO21" i="2"/>
  <c r="CP21" i="2"/>
  <c r="CQ21" i="2"/>
  <c r="CR21" i="2"/>
  <c r="CS21" i="2"/>
  <c r="CT21" i="2"/>
  <c r="CU21" i="2"/>
  <c r="CV21" i="2"/>
  <c r="CW21" i="2"/>
  <c r="CX21" i="2"/>
  <c r="CY21" i="2"/>
  <c r="CZ21" i="2"/>
  <c r="DA21" i="2"/>
  <c r="DB21" i="2"/>
  <c r="BD22" i="2"/>
  <c r="BU22" i="2"/>
  <c r="CC22" i="2"/>
  <c r="CL22" i="2"/>
  <c r="DD22" i="2" s="1"/>
  <c r="CM22" i="2"/>
  <c r="CN22" i="2"/>
  <c r="CO22" i="2"/>
  <c r="CP22" i="2"/>
  <c r="CQ22" i="2"/>
  <c r="CR22" i="2"/>
  <c r="CS22" i="2"/>
  <c r="CT22" i="2"/>
  <c r="CU22" i="2"/>
  <c r="CV22" i="2"/>
  <c r="CW22" i="2"/>
  <c r="CX22" i="2"/>
  <c r="CY22" i="2"/>
  <c r="CZ22" i="2"/>
  <c r="DA22" i="2"/>
  <c r="DB22" i="2"/>
  <c r="DC22" i="2"/>
  <c r="AU23" i="2"/>
  <c r="BD23" i="2"/>
  <c r="BU23" i="2"/>
  <c r="CL23" i="2"/>
  <c r="CM23" i="2"/>
  <c r="CN23" i="2"/>
  <c r="DC23" i="2" s="1"/>
  <c r="DD23" i="2" s="1"/>
  <c r="CO23" i="2"/>
  <c r="CP23" i="2"/>
  <c r="CQ23" i="2"/>
  <c r="CR23" i="2"/>
  <c r="CS23" i="2"/>
  <c r="CT23" i="2"/>
  <c r="CU23" i="2"/>
  <c r="CV23" i="2"/>
  <c r="CW23" i="2"/>
  <c r="CX23" i="2"/>
  <c r="CY23" i="2"/>
  <c r="CZ23" i="2"/>
  <c r="DA23" i="2"/>
  <c r="DB23" i="2"/>
  <c r="BD24" i="2"/>
  <c r="BU24" i="2"/>
  <c r="CL24" i="2"/>
  <c r="CM24" i="2"/>
  <c r="CN24" i="2"/>
  <c r="CO24" i="2"/>
  <c r="CP24" i="2"/>
  <c r="CQ24" i="2"/>
  <c r="DC24" i="2" s="1"/>
  <c r="CR24" i="2"/>
  <c r="CS24" i="2"/>
  <c r="CT24" i="2"/>
  <c r="CU24" i="2"/>
  <c r="CV24" i="2"/>
  <c r="CW24" i="2"/>
  <c r="CX24" i="2"/>
  <c r="CY24" i="2"/>
  <c r="CZ24" i="2"/>
  <c r="DA24" i="2"/>
  <c r="DB24" i="2"/>
  <c r="BD25" i="2"/>
  <c r="BU25" i="2"/>
  <c r="CL25" i="2"/>
  <c r="CM25" i="2"/>
  <c r="DC25" i="2" s="1"/>
  <c r="CN25" i="2"/>
  <c r="CO25" i="2"/>
  <c r="CP25" i="2"/>
  <c r="CQ25" i="2"/>
  <c r="CR25" i="2"/>
  <c r="CS25" i="2"/>
  <c r="CT25" i="2"/>
  <c r="CU25" i="2"/>
  <c r="CV25" i="2"/>
  <c r="CW25" i="2"/>
  <c r="CX25" i="2"/>
  <c r="CY25" i="2"/>
  <c r="CZ25" i="2"/>
  <c r="DA25" i="2"/>
  <c r="DB25" i="2"/>
  <c r="BD26" i="2"/>
  <c r="BU26" i="2"/>
  <c r="DD26" i="2" s="1"/>
  <c r="CL26" i="2"/>
  <c r="CM26" i="2"/>
  <c r="CN26" i="2"/>
  <c r="CO26" i="2"/>
  <c r="DC26" i="2" s="1"/>
  <c r="CP26" i="2"/>
  <c r="CQ26" i="2"/>
  <c r="CR26" i="2"/>
  <c r="CS26" i="2"/>
  <c r="CT26" i="2"/>
  <c r="CU26" i="2"/>
  <c r="CV26" i="2"/>
  <c r="CW26" i="2"/>
  <c r="CX26" i="2"/>
  <c r="CY26" i="2"/>
  <c r="CZ26" i="2"/>
  <c r="DA26" i="2"/>
  <c r="DB26" i="2"/>
  <c r="AK27" i="2"/>
  <c r="BD27" i="2"/>
  <c r="BU27" i="2"/>
  <c r="CL27" i="2"/>
  <c r="CM27" i="2"/>
  <c r="CN27" i="2"/>
  <c r="CO27" i="2"/>
  <c r="CP27" i="2"/>
  <c r="CQ27" i="2"/>
  <c r="DC27" i="2" s="1"/>
  <c r="CR27" i="2"/>
  <c r="CS27" i="2"/>
  <c r="CT27" i="2"/>
  <c r="CU27" i="2"/>
  <c r="CV27" i="2"/>
  <c r="CW27" i="2"/>
  <c r="CX27" i="2"/>
  <c r="CY27" i="2"/>
  <c r="CZ27" i="2"/>
  <c r="DA27" i="2"/>
  <c r="DB27" i="2"/>
  <c r="AK28" i="2"/>
  <c r="BD28" i="2"/>
  <c r="BU28" i="2"/>
  <c r="CL28" i="2"/>
  <c r="CM28" i="2"/>
  <c r="CN28" i="2"/>
  <c r="CO28" i="2"/>
  <c r="CP28" i="2"/>
  <c r="CQ28" i="2"/>
  <c r="CR28" i="2"/>
  <c r="CS28" i="2"/>
  <c r="DC28" i="2" s="1"/>
  <c r="CT28" i="2"/>
  <c r="CU28" i="2"/>
  <c r="CV28" i="2"/>
  <c r="CW28" i="2"/>
  <c r="CX28" i="2"/>
  <c r="CY28" i="2"/>
  <c r="CZ28" i="2"/>
  <c r="DA28" i="2"/>
  <c r="DB28" i="2"/>
  <c r="AK29" i="2"/>
  <c r="BD29" i="2"/>
  <c r="BU29" i="2"/>
  <c r="CL29" i="2"/>
  <c r="CM29" i="2"/>
  <c r="CN29" i="2"/>
  <c r="DC29" i="2" s="1"/>
  <c r="DD29" i="2" s="1"/>
  <c r="CO29" i="2"/>
  <c r="CP29" i="2"/>
  <c r="CQ29" i="2"/>
  <c r="CR29" i="2"/>
  <c r="CS29" i="2"/>
  <c r="CT29" i="2"/>
  <c r="CU29" i="2"/>
  <c r="CV29" i="2"/>
  <c r="CW29" i="2"/>
  <c r="CX29" i="2"/>
  <c r="CY29" i="2"/>
  <c r="CZ29" i="2"/>
  <c r="DA29" i="2"/>
  <c r="DB29" i="2"/>
  <c r="AA30" i="2"/>
  <c r="AK30" i="2" s="1"/>
  <c r="AQ30" i="2"/>
  <c r="BD30" i="2" s="1"/>
  <c r="DD30" i="2" s="1"/>
  <c r="BU30" i="2"/>
  <c r="CL30" i="2"/>
  <c r="CM30" i="2"/>
  <c r="CN30" i="2"/>
  <c r="DC30" i="2" s="1"/>
  <c r="CO30" i="2"/>
  <c r="CP30" i="2"/>
  <c r="CQ30" i="2"/>
  <c r="CR30" i="2"/>
  <c r="CS30" i="2"/>
  <c r="CT30" i="2"/>
  <c r="CU30" i="2"/>
  <c r="CV30" i="2"/>
  <c r="CW30" i="2"/>
  <c r="CX30" i="2"/>
  <c r="CY30" i="2"/>
  <c r="CZ30" i="2"/>
  <c r="DA30" i="2"/>
  <c r="DB30" i="2"/>
  <c r="BD31" i="2"/>
  <c r="DD31" i="2" s="1"/>
  <c r="BU31" i="2"/>
  <c r="CL31" i="2"/>
  <c r="CM31" i="2"/>
  <c r="CN31" i="2"/>
  <c r="DC31" i="2" s="1"/>
  <c r="CO31" i="2"/>
  <c r="CP31" i="2"/>
  <c r="CQ31" i="2"/>
  <c r="CR31" i="2"/>
  <c r="CS31" i="2"/>
  <c r="CT31" i="2"/>
  <c r="CU31" i="2"/>
  <c r="CV31" i="2"/>
  <c r="CW31" i="2"/>
  <c r="CX31" i="2"/>
  <c r="CY31" i="2"/>
  <c r="CZ31" i="2"/>
  <c r="DA31" i="2"/>
  <c r="DB31" i="2"/>
  <c r="AK32" i="2"/>
  <c r="BD32" i="2"/>
  <c r="BU32" i="2"/>
  <c r="BV32" i="2"/>
  <c r="CL32" i="2" s="1"/>
  <c r="CM32" i="2"/>
  <c r="CN32" i="2"/>
  <c r="CO32" i="2"/>
  <c r="CP32" i="2"/>
  <c r="CQ32" i="2"/>
  <c r="DC32" i="2" s="1"/>
  <c r="CR32" i="2"/>
  <c r="CS32" i="2"/>
  <c r="CT32" i="2"/>
  <c r="CU32" i="2"/>
  <c r="CV32" i="2"/>
  <c r="CW32" i="2"/>
  <c r="CX32" i="2"/>
  <c r="CY32" i="2"/>
  <c r="CZ32" i="2"/>
  <c r="DA32" i="2"/>
  <c r="DB32" i="2"/>
  <c r="AK33" i="2"/>
  <c r="BD33" i="2"/>
  <c r="BU33" i="2"/>
  <c r="BV33" i="2"/>
  <c r="CL33" i="2" s="1"/>
  <c r="CN33" i="2"/>
  <c r="CO33" i="2"/>
  <c r="CP33" i="2"/>
  <c r="CQ33" i="2"/>
  <c r="CR33" i="2"/>
  <c r="CS33" i="2"/>
  <c r="CT33" i="2"/>
  <c r="CU33" i="2"/>
  <c r="CV33" i="2"/>
  <c r="CW33" i="2"/>
  <c r="CX33" i="2"/>
  <c r="CY33" i="2"/>
  <c r="CZ33" i="2"/>
  <c r="DA33" i="2"/>
  <c r="DB33" i="2"/>
  <c r="AK34" i="2"/>
  <c r="BD34" i="2"/>
  <c r="BU34" i="2"/>
  <c r="BV34" i="2"/>
  <c r="CM34" i="2" s="1"/>
  <c r="DC34" i="2" s="1"/>
  <c r="CL34" i="2"/>
  <c r="CN34" i="2"/>
  <c r="CO34" i="2"/>
  <c r="CP34" i="2"/>
  <c r="CQ34" i="2"/>
  <c r="CR34" i="2"/>
  <c r="CS34" i="2"/>
  <c r="CT34" i="2"/>
  <c r="CU34" i="2"/>
  <c r="CV34" i="2"/>
  <c r="CW34" i="2"/>
  <c r="CX34" i="2"/>
  <c r="CY34" i="2"/>
  <c r="CZ34" i="2"/>
  <c r="DA34" i="2"/>
  <c r="DB34" i="2"/>
  <c r="AS35" i="2"/>
  <c r="BD35" i="2" s="1"/>
  <c r="DD35" i="2" s="1"/>
  <c r="BU35" i="2"/>
  <c r="BV35" i="2"/>
  <c r="CL35" i="2"/>
  <c r="CM35" i="2"/>
  <c r="CN35" i="2"/>
  <c r="CO35" i="2"/>
  <c r="CP35" i="2"/>
  <c r="CQ35" i="2"/>
  <c r="CR35" i="2"/>
  <c r="CS35" i="2"/>
  <c r="CT35" i="2"/>
  <c r="CU35" i="2"/>
  <c r="CV35" i="2"/>
  <c r="CW35" i="2"/>
  <c r="CX35" i="2"/>
  <c r="CY35" i="2"/>
  <c r="CZ35" i="2"/>
  <c r="DA35" i="2"/>
  <c r="DB35" i="2"/>
  <c r="DC35" i="2"/>
  <c r="AK36" i="2"/>
  <c r="BD36" i="2"/>
  <c r="BU36" i="2"/>
  <c r="BV36" i="2"/>
  <c r="CL36" i="2" s="1"/>
  <c r="DD36" i="2" s="1"/>
  <c r="CM36" i="2"/>
  <c r="DC36" i="2" s="1"/>
  <c r="CN36" i="2"/>
  <c r="CO36" i="2"/>
  <c r="CP36" i="2"/>
  <c r="CQ36" i="2"/>
  <c r="CR36" i="2"/>
  <c r="CS36" i="2"/>
  <c r="CT36" i="2"/>
  <c r="CU36" i="2"/>
  <c r="CV36" i="2"/>
  <c r="CW36" i="2"/>
  <c r="CX36" i="2"/>
  <c r="CY36" i="2"/>
  <c r="CZ36" i="2"/>
  <c r="DA36" i="2"/>
  <c r="DB36" i="2"/>
  <c r="AK37" i="2"/>
  <c r="BD37" i="2"/>
  <c r="BU37" i="2"/>
  <c r="BV37" i="2"/>
  <c r="CL37" i="2" s="1"/>
  <c r="CN37" i="2"/>
  <c r="CO37" i="2"/>
  <c r="CP37" i="2"/>
  <c r="CQ37" i="2"/>
  <c r="CR37" i="2"/>
  <c r="CS37" i="2"/>
  <c r="CT37" i="2"/>
  <c r="CU37" i="2"/>
  <c r="CV37" i="2"/>
  <c r="CW37" i="2"/>
  <c r="CX37" i="2"/>
  <c r="CY37" i="2"/>
  <c r="CZ37" i="2"/>
  <c r="DA37" i="2"/>
  <c r="DB37" i="2"/>
  <c r="AK38" i="2"/>
  <c r="BD38" i="2"/>
  <c r="BU38" i="2"/>
  <c r="BV38" i="2"/>
  <c r="CL38" i="2" s="1"/>
  <c r="CN38" i="2"/>
  <c r="CO38" i="2"/>
  <c r="CP38" i="2"/>
  <c r="CQ38" i="2"/>
  <c r="CR38" i="2"/>
  <c r="CS38" i="2"/>
  <c r="CT38" i="2"/>
  <c r="CU38" i="2"/>
  <c r="CV38" i="2"/>
  <c r="CW38" i="2"/>
  <c r="CX38" i="2"/>
  <c r="CY38" i="2"/>
  <c r="CZ38" i="2"/>
  <c r="DA38" i="2"/>
  <c r="DB38" i="2"/>
  <c r="AK39" i="2"/>
  <c r="BD39" i="2"/>
  <c r="BU39" i="2"/>
  <c r="BV39" i="2"/>
  <c r="CM39" i="2" s="1"/>
  <c r="DC39" i="2" s="1"/>
  <c r="CL39" i="2"/>
  <c r="CN39" i="2"/>
  <c r="CO39" i="2"/>
  <c r="CP39" i="2"/>
  <c r="CQ39" i="2"/>
  <c r="CR39" i="2"/>
  <c r="CS39" i="2"/>
  <c r="CT39" i="2"/>
  <c r="CU39" i="2"/>
  <c r="CV39" i="2"/>
  <c r="CW39" i="2"/>
  <c r="CX39" i="2"/>
  <c r="CY39" i="2"/>
  <c r="CZ39" i="2"/>
  <c r="DA39" i="2"/>
  <c r="DB39" i="2"/>
  <c r="AK40" i="2"/>
  <c r="BD40" i="2"/>
  <c r="BU40" i="2"/>
  <c r="BV40" i="2"/>
  <c r="CL40" i="2" s="1"/>
  <c r="CM40" i="2"/>
  <c r="CN40" i="2"/>
  <c r="CO40" i="2"/>
  <c r="CP40" i="2"/>
  <c r="CQ40" i="2"/>
  <c r="DC40" i="2" s="1"/>
  <c r="CR40" i="2"/>
  <c r="CS40" i="2"/>
  <c r="CT40" i="2"/>
  <c r="CU40" i="2"/>
  <c r="CV40" i="2"/>
  <c r="CW40" i="2"/>
  <c r="CX40" i="2"/>
  <c r="CY40" i="2"/>
  <c r="CZ40" i="2"/>
  <c r="DA40" i="2"/>
  <c r="DB40" i="2"/>
  <c r="AN41" i="2"/>
  <c r="BD41" i="2"/>
  <c r="BU41" i="2"/>
  <c r="BV41" i="2"/>
  <c r="CL41" i="2" s="1"/>
  <c r="CN41" i="2"/>
  <c r="CO41" i="2"/>
  <c r="CP41" i="2"/>
  <c r="CQ41" i="2"/>
  <c r="CR41" i="2"/>
  <c r="CS41" i="2"/>
  <c r="CT41" i="2"/>
  <c r="CU41" i="2"/>
  <c r="CV41" i="2"/>
  <c r="CW41" i="2"/>
  <c r="CX41" i="2"/>
  <c r="CY41" i="2"/>
  <c r="CZ41" i="2"/>
  <c r="DA41" i="2"/>
  <c r="DB41" i="2"/>
  <c r="BD42" i="2"/>
  <c r="BU42" i="2"/>
  <c r="BV42" i="2"/>
  <c r="CL42" i="2"/>
  <c r="DD42" i="2" s="1"/>
  <c r="CM42" i="2"/>
  <c r="CN42" i="2"/>
  <c r="CO42" i="2"/>
  <c r="CP42" i="2"/>
  <c r="CQ42" i="2"/>
  <c r="CR42" i="2"/>
  <c r="CS42" i="2"/>
  <c r="CT42" i="2"/>
  <c r="CU42" i="2"/>
  <c r="CV42" i="2"/>
  <c r="CW42" i="2"/>
  <c r="CX42" i="2"/>
  <c r="CY42" i="2"/>
  <c r="CZ42" i="2"/>
  <c r="DA42" i="2"/>
  <c r="DB42" i="2"/>
  <c r="DC42" i="2"/>
  <c r="AK43" i="2"/>
  <c r="BD43" i="2"/>
  <c r="BU43" i="2"/>
  <c r="CL43" i="2"/>
  <c r="CM43" i="2"/>
  <c r="CN43" i="2"/>
  <c r="DC43" i="2" s="1"/>
  <c r="DD43" i="2" s="1"/>
  <c r="CO43" i="2"/>
  <c r="CP43" i="2"/>
  <c r="CQ43" i="2"/>
  <c r="CR43" i="2"/>
  <c r="CS43" i="2"/>
  <c r="CT43" i="2"/>
  <c r="CU43" i="2"/>
  <c r="CV43" i="2"/>
  <c r="CW43" i="2"/>
  <c r="CX43" i="2"/>
  <c r="CY43" i="2"/>
  <c r="CZ43" i="2"/>
  <c r="DA43" i="2"/>
  <c r="DB43" i="2"/>
  <c r="AK44" i="2"/>
  <c r="BD44" i="2"/>
  <c r="BU44" i="2"/>
  <c r="CL44" i="2"/>
  <c r="CM44" i="2"/>
  <c r="CN44" i="2"/>
  <c r="CO44" i="2"/>
  <c r="CP44" i="2"/>
  <c r="DC44" i="2" s="1"/>
  <c r="CQ44" i="2"/>
  <c r="CR44" i="2"/>
  <c r="CS44" i="2"/>
  <c r="CT44" i="2"/>
  <c r="CU44" i="2"/>
  <c r="CV44" i="2"/>
  <c r="CW44" i="2"/>
  <c r="CX44" i="2"/>
  <c r="CY44" i="2"/>
  <c r="CZ44" i="2"/>
  <c r="DA44" i="2"/>
  <c r="DB44" i="2"/>
  <c r="AK45" i="2"/>
  <c r="BD45" i="2"/>
  <c r="DD45" i="2" s="1"/>
  <c r="BU45" i="2"/>
  <c r="CL45" i="2"/>
  <c r="CM45" i="2"/>
  <c r="CN45" i="2"/>
  <c r="DC45" i="2" s="1"/>
  <c r="CO45" i="2"/>
  <c r="CP45" i="2"/>
  <c r="CQ45" i="2"/>
  <c r="CR45" i="2"/>
  <c r="CS45" i="2"/>
  <c r="CT45" i="2"/>
  <c r="CU45" i="2"/>
  <c r="CV45" i="2"/>
  <c r="CW45" i="2"/>
  <c r="CX45" i="2"/>
  <c r="CY45" i="2"/>
  <c r="CZ45" i="2"/>
  <c r="DA45" i="2"/>
  <c r="DB45" i="2"/>
  <c r="AK46" i="2"/>
  <c r="BD46" i="2"/>
  <c r="BU46" i="2"/>
  <c r="BV46" i="2"/>
  <c r="CM46" i="2" s="1"/>
  <c r="DC46" i="2" s="1"/>
  <c r="CL46" i="2"/>
  <c r="CN46" i="2"/>
  <c r="CO46" i="2"/>
  <c r="CP46" i="2"/>
  <c r="CQ46" i="2"/>
  <c r="CR46" i="2"/>
  <c r="CS46" i="2"/>
  <c r="CT46" i="2"/>
  <c r="CU46" i="2"/>
  <c r="CV46" i="2"/>
  <c r="CW46" i="2"/>
  <c r="CX46" i="2"/>
  <c r="CY46" i="2"/>
  <c r="CZ46" i="2"/>
  <c r="DA46" i="2"/>
  <c r="DB46" i="2"/>
  <c r="AK47" i="2"/>
  <c r="BD47" i="2"/>
  <c r="BU47" i="2"/>
  <c r="BV47" i="2"/>
  <c r="CL47" i="2"/>
  <c r="DD47" i="2" s="1"/>
  <c r="CM47" i="2"/>
  <c r="CN47" i="2"/>
  <c r="CO47" i="2"/>
  <c r="CP47" i="2"/>
  <c r="CQ47" i="2"/>
  <c r="CR47" i="2"/>
  <c r="CS47" i="2"/>
  <c r="CT47" i="2"/>
  <c r="CU47" i="2"/>
  <c r="CV47" i="2"/>
  <c r="CW47" i="2"/>
  <c r="CX47" i="2"/>
  <c r="CY47" i="2"/>
  <c r="CZ47" i="2"/>
  <c r="DA47" i="2"/>
  <c r="DB47" i="2"/>
  <c r="DC47" i="2"/>
  <c r="AK48" i="2"/>
  <c r="BD48" i="2"/>
  <c r="BU48" i="2"/>
  <c r="BV48" i="2"/>
  <c r="CL48" i="2"/>
  <c r="CM48" i="2"/>
  <c r="CN48" i="2"/>
  <c r="DC48" i="2" s="1"/>
  <c r="DD48" i="2" s="1"/>
  <c r="CO48" i="2"/>
  <c r="CP48" i="2"/>
  <c r="CQ48" i="2"/>
  <c r="CR48" i="2"/>
  <c r="CS48" i="2"/>
  <c r="CT48" i="2"/>
  <c r="CU48" i="2"/>
  <c r="CV48" i="2"/>
  <c r="CW48" i="2"/>
  <c r="CX48" i="2"/>
  <c r="CY48" i="2"/>
  <c r="CZ48" i="2"/>
  <c r="DA48" i="2"/>
  <c r="DB48" i="2"/>
  <c r="AK49" i="2"/>
  <c r="BD49" i="2"/>
  <c r="BU49" i="2"/>
  <c r="CL49" i="2"/>
  <c r="CM49" i="2"/>
  <c r="CN49" i="2"/>
  <c r="DC49" i="2" s="1"/>
  <c r="CO49" i="2"/>
  <c r="CP49" i="2"/>
  <c r="CQ49" i="2"/>
  <c r="CR49" i="2"/>
  <c r="CS49" i="2"/>
  <c r="CT49" i="2"/>
  <c r="CU49" i="2"/>
  <c r="CV49" i="2"/>
  <c r="CW49" i="2"/>
  <c r="CX49" i="2"/>
  <c r="CY49" i="2"/>
  <c r="CZ49" i="2"/>
  <c r="DA49" i="2"/>
  <c r="DB49" i="2"/>
  <c r="BD50" i="2"/>
  <c r="BU50" i="2"/>
  <c r="CL50" i="2"/>
  <c r="CM50" i="2"/>
  <c r="CN50" i="2"/>
  <c r="DC50" i="2" s="1"/>
  <c r="CO50" i="2"/>
  <c r="CP50" i="2"/>
  <c r="CQ50" i="2"/>
  <c r="CR50" i="2"/>
  <c r="CS50" i="2"/>
  <c r="CT50" i="2"/>
  <c r="CU50" i="2"/>
  <c r="CV50" i="2"/>
  <c r="CW50" i="2"/>
  <c r="CX50" i="2"/>
  <c r="CY50" i="2"/>
  <c r="CZ50" i="2"/>
  <c r="DA50" i="2"/>
  <c r="DB50" i="2"/>
  <c r="BD51" i="2"/>
  <c r="BU51" i="2"/>
  <c r="CL51" i="2"/>
  <c r="CM51" i="2"/>
  <c r="CN51" i="2"/>
  <c r="DC51" i="2" s="1"/>
  <c r="DD51" i="2" s="1"/>
  <c r="CO51" i="2"/>
  <c r="CP51" i="2"/>
  <c r="CQ51" i="2"/>
  <c r="CR51" i="2"/>
  <c r="CS51" i="2"/>
  <c r="CT51" i="2"/>
  <c r="CU51" i="2"/>
  <c r="CV51" i="2"/>
  <c r="CW51" i="2"/>
  <c r="CX51" i="2"/>
  <c r="CY51" i="2"/>
  <c r="CZ51" i="2"/>
  <c r="DA51" i="2"/>
  <c r="DB51" i="2"/>
  <c r="AK52" i="2"/>
  <c r="BD52" i="2"/>
  <c r="BU52" i="2"/>
  <c r="CL52" i="2"/>
  <c r="CM52" i="2"/>
  <c r="CN52" i="2"/>
  <c r="DC52" i="2" s="1"/>
  <c r="CO52" i="2"/>
  <c r="CP52" i="2"/>
  <c r="CQ52" i="2"/>
  <c r="CR52" i="2"/>
  <c r="CS52" i="2"/>
  <c r="CT52" i="2"/>
  <c r="CU52" i="2"/>
  <c r="CV52" i="2"/>
  <c r="CW52" i="2"/>
  <c r="CX52" i="2"/>
  <c r="CY52" i="2"/>
  <c r="CZ52" i="2"/>
  <c r="DA52" i="2"/>
  <c r="DB52" i="2"/>
  <c r="AH53" i="2"/>
  <c r="AK53" i="2"/>
  <c r="BD53" i="2"/>
  <c r="DD53" i="2" s="1"/>
  <c r="BU53" i="2"/>
  <c r="CL53" i="2"/>
  <c r="CN53" i="2"/>
  <c r="CO53" i="2"/>
  <c r="CP53" i="2"/>
  <c r="CQ53" i="2"/>
  <c r="DC53" i="2" s="1"/>
  <c r="CR53" i="2"/>
  <c r="CS53" i="2"/>
  <c r="CT53" i="2"/>
  <c r="CU53" i="2"/>
  <c r="CV53" i="2"/>
  <c r="CW53" i="2"/>
  <c r="CX53" i="2"/>
  <c r="CY53" i="2"/>
  <c r="CZ53" i="2"/>
  <c r="DA53" i="2"/>
  <c r="DB53" i="2"/>
  <c r="BD54" i="2"/>
  <c r="BU54" i="2"/>
  <c r="CL54" i="2"/>
  <c r="DD54" i="2" s="1"/>
  <c r="CM54" i="2"/>
  <c r="CN54" i="2"/>
  <c r="CO54" i="2"/>
  <c r="CP54" i="2"/>
  <c r="CQ54" i="2"/>
  <c r="CR54" i="2"/>
  <c r="CS54" i="2"/>
  <c r="CT54" i="2"/>
  <c r="CU54" i="2"/>
  <c r="CV54" i="2"/>
  <c r="CW54" i="2"/>
  <c r="CX54" i="2"/>
  <c r="CY54" i="2"/>
  <c r="CZ54" i="2"/>
  <c r="DA54" i="2"/>
  <c r="DB54" i="2"/>
  <c r="DC54" i="2"/>
  <c r="AK55" i="2"/>
  <c r="BD55" i="2"/>
  <c r="BU55" i="2"/>
  <c r="CL55" i="2"/>
  <c r="CM55" i="2"/>
  <c r="CN55" i="2"/>
  <c r="DC55" i="2" s="1"/>
  <c r="DD55" i="2" s="1"/>
  <c r="CO55" i="2"/>
  <c r="CP55" i="2"/>
  <c r="CQ55" i="2"/>
  <c r="CR55" i="2"/>
  <c r="CS55" i="2"/>
  <c r="CT55" i="2"/>
  <c r="CU55" i="2"/>
  <c r="CV55" i="2"/>
  <c r="CW55" i="2"/>
  <c r="CX55" i="2"/>
  <c r="CY55" i="2"/>
  <c r="CZ55" i="2"/>
  <c r="DA55" i="2"/>
  <c r="DB55" i="2"/>
  <c r="BD56" i="2"/>
  <c r="BE56" i="2"/>
  <c r="BU56" i="2" s="1"/>
  <c r="CL56" i="2"/>
  <c r="CM56" i="2"/>
  <c r="CN56" i="2"/>
  <c r="CO56" i="2"/>
  <c r="CP56" i="2"/>
  <c r="DC56" i="2" s="1"/>
  <c r="CQ56" i="2"/>
  <c r="CR56" i="2"/>
  <c r="CS56" i="2"/>
  <c r="CT56" i="2"/>
  <c r="CU56" i="2"/>
  <c r="CV56" i="2"/>
  <c r="CW56" i="2"/>
  <c r="CX56" i="2"/>
  <c r="CY56" i="2"/>
  <c r="CZ56" i="2"/>
  <c r="DA56" i="2"/>
  <c r="DB56" i="2"/>
  <c r="BD57" i="2"/>
  <c r="BU57" i="2"/>
  <c r="CL57" i="2"/>
  <c r="CM57" i="2"/>
  <c r="CN57" i="2"/>
  <c r="CO57" i="2"/>
  <c r="CP57" i="2"/>
  <c r="CQ57" i="2"/>
  <c r="CR57" i="2"/>
  <c r="CS57" i="2"/>
  <c r="DC57" i="2" s="1"/>
  <c r="CT57" i="2"/>
  <c r="CU57" i="2"/>
  <c r="CV57" i="2"/>
  <c r="CW57" i="2"/>
  <c r="CX57" i="2"/>
  <c r="CY57" i="2"/>
  <c r="CZ57" i="2"/>
  <c r="DA57" i="2"/>
  <c r="DB57" i="2"/>
  <c r="AK58" i="2"/>
  <c r="BD58" i="2"/>
  <c r="BU58" i="2"/>
  <c r="CL58" i="2"/>
  <c r="CM58" i="2"/>
  <c r="CN58" i="2"/>
  <c r="DC58" i="2" s="1"/>
  <c r="DD58" i="2" s="1"/>
  <c r="CO58" i="2"/>
  <c r="CP58" i="2"/>
  <c r="CQ58" i="2"/>
  <c r="CR58" i="2"/>
  <c r="CS58" i="2"/>
  <c r="CT58" i="2"/>
  <c r="CU58" i="2"/>
  <c r="CV58" i="2"/>
  <c r="CW58" i="2"/>
  <c r="CX58" i="2"/>
  <c r="CY58" i="2"/>
  <c r="CZ58" i="2"/>
  <c r="DA58" i="2"/>
  <c r="DB58" i="2"/>
  <c r="AK59" i="2"/>
  <c r="BD59" i="2"/>
  <c r="DD59" i="2" s="1"/>
  <c r="BU59" i="2"/>
  <c r="CL59" i="2"/>
  <c r="CM59" i="2"/>
  <c r="CN59" i="2"/>
  <c r="CO59" i="2"/>
  <c r="DC59" i="2" s="1"/>
  <c r="CP59" i="2"/>
  <c r="CQ59" i="2"/>
  <c r="CR59" i="2"/>
  <c r="CS59" i="2"/>
  <c r="CT59" i="2"/>
  <c r="CU59" i="2"/>
  <c r="CV59" i="2"/>
  <c r="CW59" i="2"/>
  <c r="CX59" i="2"/>
  <c r="CY59" i="2"/>
  <c r="CZ59" i="2"/>
  <c r="DA59" i="2"/>
  <c r="DB59" i="2"/>
  <c r="AK60" i="2"/>
  <c r="BD60" i="2"/>
  <c r="BU60" i="2"/>
  <c r="CL60" i="2"/>
  <c r="CM60" i="2"/>
  <c r="CN60" i="2"/>
  <c r="CO60" i="2"/>
  <c r="CP60" i="2"/>
  <c r="CQ60" i="2"/>
  <c r="DC60" i="2" s="1"/>
  <c r="CR60" i="2"/>
  <c r="CS60" i="2"/>
  <c r="CT60" i="2"/>
  <c r="CU60" i="2"/>
  <c r="CV60" i="2"/>
  <c r="CW60" i="2"/>
  <c r="CX60" i="2"/>
  <c r="CY60" i="2"/>
  <c r="CZ60" i="2"/>
  <c r="DA60" i="2"/>
  <c r="DB60" i="2"/>
  <c r="AK61" i="2"/>
  <c r="BD61" i="2"/>
  <c r="BU61" i="2"/>
  <c r="DD61" i="2" s="1"/>
  <c r="CL61" i="2"/>
  <c r="CM61" i="2"/>
  <c r="CN61" i="2"/>
  <c r="CO61" i="2"/>
  <c r="DC61" i="2" s="1"/>
  <c r="CP61" i="2"/>
  <c r="CQ61" i="2"/>
  <c r="CR61" i="2"/>
  <c r="CS61" i="2"/>
  <c r="CT61" i="2"/>
  <c r="CU61" i="2"/>
  <c r="CV61" i="2"/>
  <c r="CW61" i="2"/>
  <c r="CX61" i="2"/>
  <c r="CY61" i="2"/>
  <c r="CZ61" i="2"/>
  <c r="DA61" i="2"/>
  <c r="DB61" i="2"/>
  <c r="AK62" i="2"/>
  <c r="BD62" i="2"/>
  <c r="BU62" i="2"/>
  <c r="CL62" i="2"/>
  <c r="CN62" i="2"/>
  <c r="DC62" i="2" s="1"/>
  <c r="DD62" i="2" s="1"/>
  <c r="CO62" i="2"/>
  <c r="CP62" i="2"/>
  <c r="CQ62" i="2"/>
  <c r="CR62" i="2"/>
  <c r="CS62" i="2"/>
  <c r="CT62" i="2"/>
  <c r="CU62" i="2"/>
  <c r="CV62" i="2"/>
  <c r="CW62" i="2"/>
  <c r="CX62" i="2"/>
  <c r="CY62" i="2"/>
  <c r="CZ62" i="2"/>
  <c r="DA62" i="2"/>
  <c r="DB62" i="2"/>
  <c r="AK63" i="2"/>
  <c r="BD63" i="2"/>
  <c r="BU63" i="2"/>
  <c r="CL63" i="2"/>
  <c r="CM63" i="2"/>
  <c r="CN63" i="2"/>
  <c r="DC63" i="2" s="1"/>
  <c r="CO63" i="2"/>
  <c r="CP63" i="2"/>
  <c r="CQ63" i="2"/>
  <c r="CR63" i="2"/>
  <c r="CS63" i="2"/>
  <c r="CT63" i="2"/>
  <c r="CU63" i="2"/>
  <c r="CV63" i="2"/>
  <c r="CW63" i="2"/>
  <c r="CX63" i="2"/>
  <c r="CY63" i="2"/>
  <c r="CZ63" i="2"/>
  <c r="DA63" i="2"/>
  <c r="DB63" i="2"/>
  <c r="AK64" i="2"/>
  <c r="BD64" i="2"/>
  <c r="DD64" i="2" s="1"/>
  <c r="BU64" i="2"/>
  <c r="CL64" i="2"/>
  <c r="CM64" i="2"/>
  <c r="CN64" i="2"/>
  <c r="DC64" i="2" s="1"/>
  <c r="CO64" i="2"/>
  <c r="CP64" i="2"/>
  <c r="CQ64" i="2"/>
  <c r="CR64" i="2"/>
  <c r="CS64" i="2"/>
  <c r="CT64" i="2"/>
  <c r="CU64" i="2"/>
  <c r="CV64" i="2"/>
  <c r="CW64" i="2"/>
  <c r="CY64" i="2"/>
  <c r="CZ64" i="2"/>
  <c r="DA64" i="2"/>
  <c r="DB64" i="2"/>
  <c r="AK65" i="2"/>
  <c r="BD65" i="2"/>
  <c r="BU65" i="2"/>
  <c r="CL65" i="2"/>
  <c r="CM65" i="2"/>
  <c r="DC65" i="2" s="1"/>
  <c r="DD65" i="2" s="1"/>
  <c r="CN65" i="2"/>
  <c r="CO65" i="2"/>
  <c r="CP65" i="2"/>
  <c r="CQ65" i="2"/>
  <c r="CR65" i="2"/>
  <c r="CS65" i="2"/>
  <c r="CU65" i="2"/>
  <c r="CV65" i="2"/>
  <c r="CW65" i="2"/>
  <c r="CY65" i="2"/>
  <c r="CZ65" i="2"/>
  <c r="DA65" i="2"/>
  <c r="DB65" i="2"/>
  <c r="BD66" i="2"/>
  <c r="BU66" i="2"/>
  <c r="CL66" i="2"/>
  <c r="CM66" i="2"/>
  <c r="CN66" i="2"/>
  <c r="DC66" i="2" s="1"/>
  <c r="CO66" i="2"/>
  <c r="CP66" i="2"/>
  <c r="CQ66" i="2"/>
  <c r="CR66" i="2"/>
  <c r="CS66" i="2"/>
  <c r="CT66" i="2"/>
  <c r="CU66" i="2"/>
  <c r="CV66" i="2"/>
  <c r="CW66" i="2"/>
  <c r="CX66" i="2"/>
  <c r="CY66" i="2"/>
  <c r="CZ66" i="2"/>
  <c r="DA66" i="2"/>
  <c r="DB66" i="2"/>
  <c r="AA67" i="2"/>
  <c r="AK67" i="2"/>
  <c r="BD67" i="2"/>
  <c r="BU67" i="2"/>
  <c r="CL67" i="2"/>
  <c r="CM67" i="2"/>
  <c r="CN67" i="2"/>
  <c r="CO67" i="2"/>
  <c r="DC67" i="2" s="1"/>
  <c r="CP67" i="2"/>
  <c r="CQ67" i="2"/>
  <c r="CR67" i="2"/>
  <c r="CS67" i="2"/>
  <c r="CT67" i="2"/>
  <c r="CU67" i="2"/>
  <c r="CV67" i="2"/>
  <c r="CW67" i="2"/>
  <c r="CX67" i="2"/>
  <c r="CY67" i="2"/>
  <c r="CZ67" i="2"/>
  <c r="DA67" i="2"/>
  <c r="DB67" i="2"/>
  <c r="AA68" i="2"/>
  <c r="AK68" i="2" s="1"/>
  <c r="BD68" i="2"/>
  <c r="BU68" i="2"/>
  <c r="CL68" i="2"/>
  <c r="DD68" i="2" s="1"/>
  <c r="CM68" i="2"/>
  <c r="CN68" i="2"/>
  <c r="CO68" i="2"/>
  <c r="CP68" i="2"/>
  <c r="CQ68" i="2"/>
  <c r="CR68" i="2"/>
  <c r="CS68" i="2"/>
  <c r="CT68" i="2"/>
  <c r="CU68" i="2"/>
  <c r="CV68" i="2"/>
  <c r="CW68" i="2"/>
  <c r="CX68" i="2"/>
  <c r="CY68" i="2"/>
  <c r="CZ68" i="2"/>
  <c r="DA68" i="2"/>
  <c r="DB68" i="2"/>
  <c r="DC68" i="2"/>
  <c r="AA69" i="2"/>
  <c r="AK69" i="2"/>
  <c r="BD69" i="2"/>
  <c r="BU69" i="2"/>
  <c r="CL69" i="2"/>
  <c r="CM69" i="2"/>
  <c r="CN69" i="2"/>
  <c r="DC69" i="2" s="1"/>
  <c r="DD69" i="2" s="1"/>
  <c r="CO69" i="2"/>
  <c r="CP69" i="2"/>
  <c r="CQ69" i="2"/>
  <c r="CR69" i="2"/>
  <c r="CS69" i="2"/>
  <c r="CT69" i="2"/>
  <c r="CU69" i="2"/>
  <c r="CV69" i="2"/>
  <c r="CW69" i="2"/>
  <c r="CX69" i="2"/>
  <c r="CY69" i="2"/>
  <c r="CZ69" i="2"/>
  <c r="DA69" i="2"/>
  <c r="DB69" i="2"/>
  <c r="AK70" i="2"/>
  <c r="BD70" i="2"/>
  <c r="BI70" i="2"/>
  <c r="BU70" i="2" s="1"/>
  <c r="DD70" i="2" s="1"/>
  <c r="CL70" i="2"/>
  <c r="CM70" i="2"/>
  <c r="CN70" i="2"/>
  <c r="DC70" i="2" s="1"/>
  <c r="CO70" i="2"/>
  <c r="CP70" i="2"/>
  <c r="CQ70" i="2"/>
  <c r="CR70" i="2"/>
  <c r="CS70" i="2"/>
  <c r="CT70" i="2"/>
  <c r="CU70" i="2"/>
  <c r="CV70" i="2"/>
  <c r="CW70" i="2"/>
  <c r="CX70" i="2"/>
  <c r="CY70" i="2"/>
  <c r="CZ70" i="2"/>
  <c r="DA70" i="2"/>
  <c r="DB70" i="2"/>
  <c r="AK71" i="2"/>
  <c r="BD71" i="2"/>
  <c r="BU71" i="2"/>
  <c r="CL71" i="2"/>
  <c r="CM71" i="2"/>
  <c r="CN71" i="2"/>
  <c r="CO71" i="2"/>
  <c r="DC71" i="2" s="1"/>
  <c r="CP71" i="2"/>
  <c r="CQ71" i="2"/>
  <c r="CR71" i="2"/>
  <c r="CS71" i="2"/>
  <c r="CT71" i="2"/>
  <c r="CU71" i="2"/>
  <c r="CV71" i="2"/>
  <c r="CW71" i="2"/>
  <c r="CX71" i="2"/>
  <c r="CY71" i="2"/>
  <c r="CZ71" i="2"/>
  <c r="DA71" i="2"/>
  <c r="DB71" i="2"/>
  <c r="BD72" i="2"/>
  <c r="DD72" i="2" s="1"/>
  <c r="BU72" i="2"/>
  <c r="CL72" i="2"/>
  <c r="CM72" i="2"/>
  <c r="CN72" i="2"/>
  <c r="CO72" i="2"/>
  <c r="DC72" i="2" s="1"/>
  <c r="CP72" i="2"/>
  <c r="CQ72" i="2"/>
  <c r="CR72" i="2"/>
  <c r="CS72" i="2"/>
  <c r="CT72" i="2"/>
  <c r="CU72" i="2"/>
  <c r="CV72" i="2"/>
  <c r="CW72" i="2"/>
  <c r="CX72" i="2"/>
  <c r="CY72" i="2"/>
  <c r="CZ72" i="2"/>
  <c r="DA72" i="2"/>
  <c r="DB72" i="2"/>
  <c r="BD73" i="2"/>
  <c r="BE73" i="2"/>
  <c r="BU73" i="2"/>
  <c r="CL73" i="2"/>
  <c r="CM73" i="2"/>
  <c r="CN73" i="2"/>
  <c r="DC73" i="2" s="1"/>
  <c r="DD73" i="2" s="1"/>
  <c r="CO73" i="2"/>
  <c r="CP73" i="2"/>
  <c r="CQ73" i="2"/>
  <c r="CR73" i="2"/>
  <c r="CS73" i="2"/>
  <c r="CT73" i="2"/>
  <c r="CU73" i="2"/>
  <c r="CV73" i="2"/>
  <c r="CW73" i="2"/>
  <c r="CX73" i="2"/>
  <c r="CY73" i="2"/>
  <c r="CZ73" i="2"/>
  <c r="DA73" i="2"/>
  <c r="DB73" i="2"/>
  <c r="BD74" i="2"/>
  <c r="DD74" i="2" s="1"/>
  <c r="BE74" i="2"/>
  <c r="BU74" i="2"/>
  <c r="CL74" i="2"/>
  <c r="CM74" i="2"/>
  <c r="CN74" i="2"/>
  <c r="CO74" i="2"/>
  <c r="DC74" i="2" s="1"/>
  <c r="CP74" i="2"/>
  <c r="CQ74" i="2"/>
  <c r="CR74" i="2"/>
  <c r="CS74" i="2"/>
  <c r="CT74" i="2"/>
  <c r="CU74" i="2"/>
  <c r="CV74" i="2"/>
  <c r="CW74" i="2"/>
  <c r="CX74" i="2"/>
  <c r="CY74" i="2"/>
  <c r="CZ74" i="2"/>
  <c r="DA74" i="2"/>
  <c r="DB74" i="2"/>
  <c r="AK75" i="2"/>
  <c r="BD75" i="2"/>
  <c r="BU75" i="2"/>
  <c r="CL75" i="2"/>
  <c r="CM75" i="2"/>
  <c r="CN75" i="2"/>
  <c r="CO75" i="2"/>
  <c r="CP75" i="2"/>
  <c r="CQ75" i="2"/>
  <c r="DC75" i="2" s="1"/>
  <c r="CR75" i="2"/>
  <c r="CS75" i="2"/>
  <c r="CT75" i="2"/>
  <c r="CU75" i="2"/>
  <c r="CV75" i="2"/>
  <c r="CW75" i="2"/>
  <c r="CX75" i="2"/>
  <c r="CY75" i="2"/>
  <c r="CZ75" i="2"/>
  <c r="DA75" i="2"/>
  <c r="DB75" i="2"/>
  <c r="AK76" i="2"/>
  <c r="BD76" i="2"/>
  <c r="DD76" i="2" s="1"/>
  <c r="BU76" i="2"/>
  <c r="CL76" i="2"/>
  <c r="CM76" i="2"/>
  <c r="CN76" i="2"/>
  <c r="CO76" i="2"/>
  <c r="DC76" i="2" s="1"/>
  <c r="CP76" i="2"/>
  <c r="CQ76" i="2"/>
  <c r="CR76" i="2"/>
  <c r="CS76" i="2"/>
  <c r="CT76" i="2"/>
  <c r="CU76" i="2"/>
  <c r="CV76" i="2"/>
  <c r="CW76" i="2"/>
  <c r="CX76" i="2"/>
  <c r="CY76" i="2"/>
  <c r="CZ76" i="2"/>
  <c r="DA76" i="2"/>
  <c r="DB76" i="2"/>
  <c r="AK77" i="2"/>
  <c r="BD77" i="2"/>
  <c r="BU77" i="2"/>
  <c r="CL77" i="2"/>
  <c r="CM77" i="2"/>
  <c r="CN77" i="2"/>
  <c r="DC77" i="2" s="1"/>
  <c r="DD77" i="2" s="1"/>
  <c r="CO77" i="2"/>
  <c r="CP77" i="2"/>
  <c r="CQ77" i="2"/>
  <c r="CR77" i="2"/>
  <c r="CS77" i="2"/>
  <c r="CT77" i="2"/>
  <c r="CU77" i="2"/>
  <c r="CV77" i="2"/>
  <c r="CW77" i="2"/>
  <c r="CX77" i="2"/>
  <c r="CY77" i="2"/>
  <c r="CZ77" i="2"/>
  <c r="DA77" i="2"/>
  <c r="DB77" i="2"/>
  <c r="AK78" i="2"/>
  <c r="BD78" i="2"/>
  <c r="BU78" i="2"/>
  <c r="DD78" i="2" s="1"/>
  <c r="CL78" i="2"/>
  <c r="CM78" i="2"/>
  <c r="CN78" i="2"/>
  <c r="CO78" i="2"/>
  <c r="DC78" i="2" s="1"/>
  <c r="CP78" i="2"/>
  <c r="CQ78" i="2"/>
  <c r="CR78" i="2"/>
  <c r="CS78" i="2"/>
  <c r="CT78" i="2"/>
  <c r="CU78" i="2"/>
  <c r="CV78" i="2"/>
  <c r="CW78" i="2"/>
  <c r="CX78" i="2"/>
  <c r="CY78" i="2"/>
  <c r="CZ78" i="2"/>
  <c r="DA78" i="2"/>
  <c r="DB78" i="2"/>
  <c r="AK79" i="2"/>
  <c r="BD79" i="2"/>
  <c r="BU79" i="2"/>
  <c r="CL79" i="2"/>
  <c r="CM79" i="2"/>
  <c r="CN79" i="2"/>
  <c r="CO79" i="2"/>
  <c r="CP79" i="2"/>
  <c r="CQ79" i="2"/>
  <c r="DC79" i="2" s="1"/>
  <c r="CR79" i="2"/>
  <c r="CS79" i="2"/>
  <c r="CT79" i="2"/>
  <c r="CU79" i="2"/>
  <c r="CV79" i="2"/>
  <c r="CW79" i="2"/>
  <c r="CX79" i="2"/>
  <c r="CY79" i="2"/>
  <c r="CZ79" i="2"/>
  <c r="DA79" i="2"/>
  <c r="DB79" i="2"/>
  <c r="AK80" i="2"/>
  <c r="BD80" i="2"/>
  <c r="DD80" i="2" s="1"/>
  <c r="BU80" i="2"/>
  <c r="CL80" i="2"/>
  <c r="CM80" i="2"/>
  <c r="CN80" i="2"/>
  <c r="CO80" i="2"/>
  <c r="CP80" i="2"/>
  <c r="CQ80" i="2"/>
  <c r="CR80" i="2"/>
  <c r="CS80" i="2"/>
  <c r="DC80" i="2" s="1"/>
  <c r="CT80" i="2"/>
  <c r="CU80" i="2"/>
  <c r="CV80" i="2"/>
  <c r="CW80" i="2"/>
  <c r="CX80" i="2"/>
  <c r="CY80" i="2"/>
  <c r="CZ80" i="2"/>
  <c r="DA80" i="2"/>
  <c r="DB80" i="2"/>
  <c r="AU81" i="2"/>
  <c r="BD81" i="2" s="1"/>
  <c r="BU81" i="2"/>
  <c r="CL81" i="2"/>
  <c r="CM81" i="2"/>
  <c r="CN81" i="2"/>
  <c r="DC81" i="2" s="1"/>
  <c r="CO81" i="2"/>
  <c r="CP81" i="2"/>
  <c r="CQ81" i="2"/>
  <c r="CR81" i="2"/>
  <c r="CS81" i="2"/>
  <c r="CT81" i="2"/>
  <c r="CU81" i="2"/>
  <c r="CV81" i="2"/>
  <c r="CW81" i="2"/>
  <c r="CX81" i="2"/>
  <c r="CY81" i="2"/>
  <c r="CZ81" i="2"/>
  <c r="DA81" i="2"/>
  <c r="DB81" i="2"/>
  <c r="BD82" i="2"/>
  <c r="BU82" i="2"/>
  <c r="CL82" i="2"/>
  <c r="CM82" i="2"/>
  <c r="CN82" i="2"/>
  <c r="DC82" i="2" s="1"/>
  <c r="CO82" i="2"/>
  <c r="CP82" i="2"/>
  <c r="CQ82" i="2"/>
  <c r="CR82" i="2"/>
  <c r="CS82" i="2"/>
  <c r="CT82" i="2"/>
  <c r="CU82" i="2"/>
  <c r="CV82" i="2"/>
  <c r="CW82" i="2"/>
  <c r="CX82" i="2"/>
  <c r="CY82" i="2"/>
  <c r="CZ82" i="2"/>
  <c r="DA82" i="2"/>
  <c r="DB82" i="2"/>
  <c r="AK83" i="2"/>
  <c r="BD83" i="2"/>
  <c r="DD83" i="2" s="1"/>
  <c r="BU83" i="2"/>
  <c r="CL83" i="2"/>
  <c r="CM83" i="2"/>
  <c r="CN83" i="2"/>
  <c r="DC83" i="2" s="1"/>
  <c r="CO83" i="2"/>
  <c r="CP83" i="2"/>
  <c r="CQ83" i="2"/>
  <c r="CR83" i="2"/>
  <c r="CS83" i="2"/>
  <c r="CT83" i="2"/>
  <c r="CU83" i="2"/>
  <c r="CV83" i="2"/>
  <c r="CW83" i="2"/>
  <c r="CX83" i="2"/>
  <c r="CY83" i="2"/>
  <c r="CZ83" i="2"/>
  <c r="DA83" i="2"/>
  <c r="DB83" i="2"/>
  <c r="AK84" i="2"/>
  <c r="BD84" i="2"/>
  <c r="BU84" i="2"/>
  <c r="CL84" i="2"/>
  <c r="DD84" i="2" s="1"/>
  <c r="CM84" i="2"/>
  <c r="CN84" i="2"/>
  <c r="CO84" i="2"/>
  <c r="CP84" i="2"/>
  <c r="CQ84" i="2"/>
  <c r="CR84" i="2"/>
  <c r="CS84" i="2"/>
  <c r="CT84" i="2"/>
  <c r="CU84" i="2"/>
  <c r="CV84" i="2"/>
  <c r="CW84" i="2"/>
  <c r="CX84" i="2"/>
  <c r="CY84" i="2"/>
  <c r="CZ84" i="2"/>
  <c r="DA84" i="2"/>
  <c r="DB84" i="2"/>
  <c r="DC84" i="2"/>
  <c r="AK85" i="2"/>
  <c r="BD85" i="2"/>
  <c r="BU85" i="2"/>
  <c r="CL85" i="2"/>
  <c r="CN85" i="2"/>
  <c r="CO85" i="2"/>
  <c r="DC85" i="2" s="1"/>
  <c r="CP85" i="2"/>
  <c r="CQ85" i="2"/>
  <c r="CR85" i="2"/>
  <c r="CS85" i="2"/>
  <c r="CT85" i="2"/>
  <c r="CU85" i="2"/>
  <c r="CV85" i="2"/>
  <c r="CW85" i="2"/>
  <c r="CX85" i="2"/>
  <c r="CY85" i="2"/>
  <c r="CZ85" i="2"/>
  <c r="DA85" i="2"/>
  <c r="DB85" i="2"/>
  <c r="BD86" i="2"/>
  <c r="BU86" i="2"/>
  <c r="BV86" i="2"/>
  <c r="CL86" i="2" s="1"/>
  <c r="CN86" i="2"/>
  <c r="CO86" i="2"/>
  <c r="CP86" i="2"/>
  <c r="CQ86" i="2"/>
  <c r="CR86" i="2"/>
  <c r="CS86" i="2"/>
  <c r="CT86" i="2"/>
  <c r="CU86" i="2"/>
  <c r="CV86" i="2"/>
  <c r="CW86" i="2"/>
  <c r="CX86" i="2"/>
  <c r="CY86" i="2"/>
  <c r="CZ86" i="2"/>
  <c r="DA86" i="2"/>
  <c r="DB86" i="2"/>
  <c r="AK87" i="2"/>
  <c r="BD87" i="2"/>
  <c r="BU87" i="2"/>
  <c r="BV87" i="2"/>
  <c r="CL87" i="2" s="1"/>
  <c r="CN87" i="2"/>
  <c r="CO87" i="2"/>
  <c r="CP87" i="2"/>
  <c r="CQ87" i="2"/>
  <c r="CR87" i="2"/>
  <c r="CS87" i="2"/>
  <c r="CT87" i="2"/>
  <c r="CU87" i="2"/>
  <c r="CV87" i="2"/>
  <c r="CW87" i="2"/>
  <c r="CX87" i="2"/>
  <c r="CY87" i="2"/>
  <c r="CZ87" i="2"/>
  <c r="DA87" i="2"/>
  <c r="DB87" i="2"/>
  <c r="BD88" i="2"/>
  <c r="BU88" i="2"/>
  <c r="CL88" i="2"/>
  <c r="CM88" i="2"/>
  <c r="CN88" i="2"/>
  <c r="DC88" i="2" s="1"/>
  <c r="DD88" i="2" s="1"/>
  <c r="CO88" i="2"/>
  <c r="CP88" i="2"/>
  <c r="CQ88" i="2"/>
  <c r="CR88" i="2"/>
  <c r="CS88" i="2"/>
  <c r="CT88" i="2"/>
  <c r="CU88" i="2"/>
  <c r="CV88" i="2"/>
  <c r="CW88" i="2"/>
  <c r="CX88" i="2"/>
  <c r="CY88" i="2"/>
  <c r="CZ88" i="2"/>
  <c r="DA88" i="2"/>
  <c r="DB88" i="2"/>
  <c r="AK89" i="2"/>
  <c r="BD89" i="2"/>
  <c r="BU89" i="2"/>
  <c r="DD89" i="2" s="1"/>
  <c r="CL89" i="2"/>
  <c r="CM89" i="2"/>
  <c r="CN89" i="2"/>
  <c r="CO89" i="2"/>
  <c r="DC89" i="2" s="1"/>
  <c r="CP89" i="2"/>
  <c r="CQ89" i="2"/>
  <c r="CR89" i="2"/>
  <c r="CS89" i="2"/>
  <c r="CT89" i="2"/>
  <c r="CU89" i="2"/>
  <c r="CV89" i="2"/>
  <c r="CW89" i="2"/>
  <c r="CX89" i="2"/>
  <c r="CY89" i="2"/>
  <c r="CZ89" i="2"/>
  <c r="DA89" i="2"/>
  <c r="DB89" i="2"/>
  <c r="BD90" i="2"/>
  <c r="DD90" i="2" s="1"/>
  <c r="BU90" i="2"/>
  <c r="CL90" i="2"/>
  <c r="CM90" i="2"/>
  <c r="CN90" i="2"/>
  <c r="DC90" i="2" s="1"/>
  <c r="CO90" i="2"/>
  <c r="CP90" i="2"/>
  <c r="CQ90" i="2"/>
  <c r="CR90" i="2"/>
  <c r="CS90" i="2"/>
  <c r="CT90" i="2"/>
  <c r="CU90" i="2"/>
  <c r="CV90" i="2"/>
  <c r="CW90" i="2"/>
  <c r="CX90" i="2"/>
  <c r="CY90" i="2"/>
  <c r="CZ90" i="2"/>
  <c r="DA90" i="2"/>
  <c r="DB90" i="2"/>
  <c r="AK91" i="2"/>
  <c r="BD91" i="2"/>
  <c r="BU91" i="2"/>
  <c r="BV91" i="2"/>
  <c r="CM91" i="2" s="1"/>
  <c r="DC91" i="2" s="1"/>
  <c r="CL91" i="2"/>
  <c r="DD91" i="2" s="1"/>
  <c r="CN91" i="2"/>
  <c r="CO91" i="2"/>
  <c r="CP91" i="2"/>
  <c r="CQ91" i="2"/>
  <c r="CR91" i="2"/>
  <c r="CS91" i="2"/>
  <c r="CT91" i="2"/>
  <c r="CU91" i="2"/>
  <c r="CV91" i="2"/>
  <c r="CW91" i="2"/>
  <c r="CX91" i="2"/>
  <c r="CY91" i="2"/>
  <c r="CZ91" i="2"/>
  <c r="DA91" i="2"/>
  <c r="DB91" i="2"/>
  <c r="AK92" i="2"/>
  <c r="BD92" i="2"/>
  <c r="BU92" i="2"/>
  <c r="BV92" i="2"/>
  <c r="CD92" i="2"/>
  <c r="CU92" i="2" s="1"/>
  <c r="CL92" i="2"/>
  <c r="CM92" i="2"/>
  <c r="CN92" i="2"/>
  <c r="CO92" i="2"/>
  <c r="CP92" i="2"/>
  <c r="CQ92" i="2"/>
  <c r="CR92" i="2"/>
  <c r="CS92" i="2"/>
  <c r="DC92" i="2" s="1"/>
  <c r="CT92" i="2"/>
  <c r="CV92" i="2"/>
  <c r="CW92" i="2"/>
  <c r="CX92" i="2"/>
  <c r="CY92" i="2"/>
  <c r="CZ92" i="2"/>
  <c r="DA92" i="2"/>
  <c r="DB92" i="2"/>
  <c r="AK93" i="2"/>
  <c r="BD93" i="2"/>
  <c r="BM93" i="2"/>
  <c r="BU93" i="2" s="1"/>
  <c r="CD93" i="2"/>
  <c r="CU93" i="2" s="1"/>
  <c r="CL93" i="2"/>
  <c r="CM93" i="2"/>
  <c r="CN93" i="2"/>
  <c r="CO93" i="2"/>
  <c r="CP93" i="2"/>
  <c r="CQ93" i="2"/>
  <c r="CR93" i="2"/>
  <c r="CS93" i="2"/>
  <c r="CT93" i="2"/>
  <c r="CV93" i="2"/>
  <c r="CW93" i="2"/>
  <c r="CX93" i="2"/>
  <c r="CY93" i="2"/>
  <c r="CZ93" i="2"/>
  <c r="DA93" i="2"/>
  <c r="DB93" i="2"/>
  <c r="AK94" i="2"/>
  <c r="BD94" i="2"/>
  <c r="BE94" i="2"/>
  <c r="BU94" i="2"/>
  <c r="BV94" i="2"/>
  <c r="CM94" i="2" s="1"/>
  <c r="DC94" i="2" s="1"/>
  <c r="CL94" i="2"/>
  <c r="DD94" i="2" s="1"/>
  <c r="CN94" i="2"/>
  <c r="CO94" i="2"/>
  <c r="CP94" i="2"/>
  <c r="CQ94" i="2"/>
  <c r="CR94" i="2"/>
  <c r="CS94" i="2"/>
  <c r="CT94" i="2"/>
  <c r="CU94" i="2"/>
  <c r="CV94" i="2"/>
  <c r="CW94" i="2"/>
  <c r="CX94" i="2"/>
  <c r="CY94" i="2"/>
  <c r="CZ94" i="2"/>
  <c r="DA94" i="2"/>
  <c r="DB94" i="2"/>
  <c r="BD95" i="2"/>
  <c r="BU95" i="2"/>
  <c r="CL95" i="2"/>
  <c r="CM95" i="2"/>
  <c r="CN95" i="2"/>
  <c r="DC95" i="2" s="1"/>
  <c r="DD95" i="2" s="1"/>
  <c r="CO95" i="2"/>
  <c r="CP95" i="2"/>
  <c r="CQ95" i="2"/>
  <c r="CR95" i="2"/>
  <c r="CS95" i="2"/>
  <c r="CT95" i="2"/>
  <c r="CU95" i="2"/>
  <c r="CV95" i="2"/>
  <c r="CW95" i="2"/>
  <c r="CX95" i="2"/>
  <c r="CY95" i="2"/>
  <c r="CZ95" i="2"/>
  <c r="DA95" i="2"/>
  <c r="DB95" i="2"/>
  <c r="AK96" i="2"/>
  <c r="BD96" i="2"/>
  <c r="BU96" i="2"/>
  <c r="BV96" i="2"/>
  <c r="CL96" i="2" s="1"/>
  <c r="CN96" i="2"/>
  <c r="CO96" i="2"/>
  <c r="CP96" i="2"/>
  <c r="CQ96" i="2"/>
  <c r="CR96" i="2"/>
  <c r="CS96" i="2"/>
  <c r="CT96" i="2"/>
  <c r="CU96" i="2"/>
  <c r="CV96" i="2"/>
  <c r="CW96" i="2"/>
  <c r="CX96" i="2"/>
  <c r="CY96" i="2"/>
  <c r="CZ96" i="2"/>
  <c r="DA96" i="2"/>
  <c r="DB96" i="2"/>
  <c r="AK97" i="2"/>
  <c r="BD97" i="2"/>
  <c r="DD97" i="2" s="1"/>
  <c r="BV97" i="2"/>
  <c r="AK98" i="2"/>
  <c r="BD98" i="2"/>
  <c r="BU98" i="2"/>
  <c r="BV98" i="2"/>
  <c r="CL98" i="2"/>
  <c r="DD98" i="2" s="1"/>
  <c r="CM98" i="2"/>
  <c r="CN98" i="2"/>
  <c r="CO98" i="2"/>
  <c r="CP98" i="2"/>
  <c r="CQ98" i="2"/>
  <c r="CR98" i="2"/>
  <c r="CS98" i="2"/>
  <c r="CT98" i="2"/>
  <c r="CU98" i="2"/>
  <c r="CV98" i="2"/>
  <c r="CW98" i="2"/>
  <c r="CX98" i="2"/>
  <c r="CY98" i="2"/>
  <c r="CZ98" i="2"/>
  <c r="DA98" i="2"/>
  <c r="DB98" i="2"/>
  <c r="DC98" i="2"/>
  <c r="AK99" i="2"/>
  <c r="BD99" i="2"/>
  <c r="BU99" i="2"/>
  <c r="CL99" i="2"/>
  <c r="CM99" i="2"/>
  <c r="CN99" i="2"/>
  <c r="DC99" i="2" s="1"/>
  <c r="CO99" i="2"/>
  <c r="CP99" i="2"/>
  <c r="CQ99" i="2"/>
  <c r="CR99" i="2"/>
  <c r="CS99" i="2"/>
  <c r="CU99" i="2"/>
  <c r="CV99" i="2"/>
  <c r="CW99" i="2"/>
  <c r="CX99" i="2"/>
  <c r="CY99" i="2"/>
  <c r="CZ99" i="2"/>
  <c r="DA99" i="2"/>
  <c r="DB99" i="2"/>
  <c r="AK100" i="2"/>
  <c r="AN100" i="2"/>
  <c r="BD100" i="2" s="1"/>
  <c r="DD100" i="2" s="1"/>
  <c r="BU100" i="2"/>
  <c r="CL100" i="2"/>
  <c r="CM100" i="2"/>
  <c r="CN100" i="2"/>
  <c r="CO100" i="2"/>
  <c r="CP100" i="2"/>
  <c r="DC100" i="2" s="1"/>
  <c r="CQ100" i="2"/>
  <c r="CR100" i="2"/>
  <c r="CS100" i="2"/>
  <c r="CT100" i="2"/>
  <c r="CU100" i="2"/>
  <c r="CV100" i="2"/>
  <c r="CW100" i="2"/>
  <c r="CX100" i="2"/>
  <c r="CY100" i="2"/>
  <c r="CZ100" i="2"/>
  <c r="DA100" i="2"/>
  <c r="DB100" i="2"/>
  <c r="AK101" i="2"/>
  <c r="BD101" i="2"/>
  <c r="BU101" i="2"/>
  <c r="CL101" i="2"/>
  <c r="CM101" i="2"/>
  <c r="CN101" i="2"/>
  <c r="DC101" i="2" s="1"/>
  <c r="CO101" i="2"/>
  <c r="CP101" i="2"/>
  <c r="CQ101" i="2"/>
  <c r="CR101" i="2"/>
  <c r="CS101" i="2"/>
  <c r="CT101" i="2"/>
  <c r="CU101" i="2"/>
  <c r="CV101" i="2"/>
  <c r="CW101" i="2"/>
  <c r="CX101" i="2"/>
  <c r="CY101" i="2"/>
  <c r="CZ101" i="2"/>
  <c r="DA101" i="2"/>
  <c r="DB101" i="2"/>
  <c r="AK102" i="2"/>
  <c r="BD102" i="2"/>
  <c r="BU102" i="2"/>
  <c r="CL102" i="2"/>
  <c r="DD102" i="2" s="1"/>
  <c r="CM102" i="2"/>
  <c r="CN102" i="2"/>
  <c r="CO102" i="2"/>
  <c r="CP102" i="2"/>
  <c r="CQ102" i="2"/>
  <c r="CR102" i="2"/>
  <c r="CS102" i="2"/>
  <c r="CT102" i="2"/>
  <c r="CU102" i="2"/>
  <c r="CV102" i="2"/>
  <c r="CW102" i="2"/>
  <c r="CX102" i="2"/>
  <c r="CY102" i="2"/>
  <c r="CZ102" i="2"/>
  <c r="DA102" i="2"/>
  <c r="DB102" i="2"/>
  <c r="DC102" i="2"/>
  <c r="AK103" i="2"/>
  <c r="BD103" i="2"/>
  <c r="BU103" i="2"/>
  <c r="CL103" i="2"/>
  <c r="CM103" i="2"/>
  <c r="CN103" i="2"/>
  <c r="DC103" i="2" s="1"/>
  <c r="DD103" i="2" s="1"/>
  <c r="CO103" i="2"/>
  <c r="CP103" i="2"/>
  <c r="CQ103" i="2"/>
  <c r="CR103" i="2"/>
  <c r="CS103" i="2"/>
  <c r="CT103" i="2"/>
  <c r="CU103" i="2"/>
  <c r="CV103" i="2"/>
  <c r="CW103" i="2"/>
  <c r="CX103" i="2"/>
  <c r="CY103" i="2"/>
  <c r="CZ103" i="2"/>
  <c r="DA103" i="2"/>
  <c r="DB103" i="2"/>
  <c r="AK104" i="2"/>
  <c r="BD104" i="2"/>
  <c r="DD104" i="2" s="1"/>
  <c r="BU104" i="2"/>
  <c r="CL104" i="2"/>
  <c r="CM104" i="2"/>
  <c r="CN104" i="2"/>
  <c r="CO104" i="2"/>
  <c r="DC104" i="2" s="1"/>
  <c r="CP104" i="2"/>
  <c r="CQ104" i="2"/>
  <c r="CR104" i="2"/>
  <c r="CS104" i="2"/>
  <c r="CT104" i="2"/>
  <c r="CU104" i="2"/>
  <c r="CV104" i="2"/>
  <c r="CW104" i="2"/>
  <c r="CX104" i="2"/>
  <c r="CY104" i="2"/>
  <c r="CZ104" i="2"/>
  <c r="DA104" i="2"/>
  <c r="DB104" i="2"/>
  <c r="AK105" i="2"/>
  <c r="BD105" i="2"/>
  <c r="BU105" i="2"/>
  <c r="CL105" i="2"/>
  <c r="CM105" i="2"/>
  <c r="CN105" i="2"/>
  <c r="DC105" i="2" s="1"/>
  <c r="CO105" i="2"/>
  <c r="CP105" i="2"/>
  <c r="CQ105" i="2"/>
  <c r="CR105" i="2"/>
  <c r="CS105" i="2"/>
  <c r="CT105" i="2"/>
  <c r="CU105" i="2"/>
  <c r="CV105" i="2"/>
  <c r="CW105" i="2"/>
  <c r="CX105" i="2"/>
  <c r="CY105" i="2"/>
  <c r="CZ105" i="2"/>
  <c r="DA105" i="2"/>
  <c r="DB105" i="2"/>
  <c r="AO106" i="2"/>
  <c r="AP106" i="2"/>
  <c r="AQ106" i="2"/>
  <c r="AR106" i="2"/>
  <c r="AS106" i="2"/>
  <c r="AT106" i="2"/>
  <c r="AV106" i="2"/>
  <c r="AW106" i="2"/>
  <c r="AX106" i="2"/>
  <c r="AY106" i="2"/>
  <c r="AZ106" i="2"/>
  <c r="BA106" i="2"/>
  <c r="BB106" i="2"/>
  <c r="BC106" i="2"/>
  <c r="BE106" i="2"/>
  <c r="BF106" i="2"/>
  <c r="BG106" i="2"/>
  <c r="BU106" i="2" s="1"/>
  <c r="BH106" i="2"/>
  <c r="BI106" i="2"/>
  <c r="BJ106" i="2"/>
  <c r="BK106" i="2"/>
  <c r="BL106" i="2"/>
  <c r="BM106" i="2"/>
  <c r="BN106" i="2"/>
  <c r="BO106" i="2"/>
  <c r="BP106" i="2"/>
  <c r="BQ106" i="2"/>
  <c r="BR106" i="2"/>
  <c r="BS106" i="2"/>
  <c r="BT106" i="2"/>
  <c r="BW106" i="2"/>
  <c r="BX106" i="2"/>
  <c r="BY106" i="2"/>
  <c r="BZ106" i="2"/>
  <c r="CA106" i="2"/>
  <c r="CB106" i="2"/>
  <c r="CC106" i="2"/>
  <c r="CE106" i="2"/>
  <c r="CF106" i="2"/>
  <c r="CG106" i="2"/>
  <c r="CH106" i="2"/>
  <c r="CI106" i="2"/>
  <c r="CJ106" i="2"/>
  <c r="CK106" i="2"/>
  <c r="CN106" i="2"/>
  <c r="CV106" i="2"/>
  <c r="BM107" i="2"/>
  <c r="DD24" i="2" l="1"/>
  <c r="DD39" i="2"/>
  <c r="DD46" i="2"/>
  <c r="DD3" i="2"/>
  <c r="DD66" i="2"/>
  <c r="DD63" i="2"/>
  <c r="DD50" i="2"/>
  <c r="DD32" i="2"/>
  <c r="DD25" i="2"/>
  <c r="DC93" i="2"/>
  <c r="DD93" i="2" s="1"/>
  <c r="DD57" i="2"/>
  <c r="DD28" i="2"/>
  <c r="CU106" i="2"/>
  <c r="DD82" i="2"/>
  <c r="DD101" i="2"/>
  <c r="DD92" i="2"/>
  <c r="DD86" i="2"/>
  <c r="DD71" i="2"/>
  <c r="DD52" i="2"/>
  <c r="DD34" i="2"/>
  <c r="DD21" i="2"/>
  <c r="DD9" i="2"/>
  <c r="DD105" i="2"/>
  <c r="DD79" i="2"/>
  <c r="DD75" i="2"/>
  <c r="DD56" i="2"/>
  <c r="DD44" i="2"/>
  <c r="DD40" i="2"/>
  <c r="DD17" i="2"/>
  <c r="DD13" i="2"/>
  <c r="CL106" i="2"/>
  <c r="DD99" i="2"/>
  <c r="DD85" i="2"/>
  <c r="DD81" i="2"/>
  <c r="DD67" i="2"/>
  <c r="DD60" i="2"/>
  <c r="DD49" i="2"/>
  <c r="DD27" i="2"/>
  <c r="DD2" i="2"/>
  <c r="CD106" i="2"/>
  <c r="BV106" i="2"/>
  <c r="CM37" i="2"/>
  <c r="DC37" i="2" s="1"/>
  <c r="DD37" i="2" s="1"/>
  <c r="CS106" i="2"/>
  <c r="CM96" i="2"/>
  <c r="DC96" i="2" s="1"/>
  <c r="DD96" i="2" s="1"/>
  <c r="CM38" i="2"/>
  <c r="DC38" i="2" s="1"/>
  <c r="DD38" i="2" s="1"/>
  <c r="DC5" i="2"/>
  <c r="DD5" i="2" s="1"/>
  <c r="BD106" i="2"/>
  <c r="AN106" i="2"/>
  <c r="DC2" i="2"/>
  <c r="CM86" i="2"/>
  <c r="DC86" i="2" s="1"/>
  <c r="AU106" i="2"/>
  <c r="CM87" i="2"/>
  <c r="DC87" i="2" s="1"/>
  <c r="DD87" i="2" s="1"/>
  <c r="CM41" i="2"/>
  <c r="DC41" i="2" s="1"/>
  <c r="DD41" i="2" s="1"/>
  <c r="CM33" i="2"/>
  <c r="DC33" i="2" s="1"/>
  <c r="DD33" i="2" s="1"/>
  <c r="DD106" i="2" l="1"/>
  <c r="DC106" i="2"/>
  <c r="CM106"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VIVIANA ANDREA ORTIZ</author>
    <author>Usuario</author>
    <author>Equipo pc</author>
  </authors>
  <commentList>
    <comment ref="AU7" authorId="0" shapeId="0" xr:uid="{77F3AC0C-46F6-49CB-A7FB-8607E82E2100}">
      <text>
        <r>
          <rPr>
            <b/>
            <sz val="9"/>
            <color indexed="81"/>
            <rFont val="Tahoma"/>
            <family val="2"/>
          </rPr>
          <t>VIVIANA ANDREA ORTIZ:</t>
        </r>
        <r>
          <rPr>
            <sz val="9"/>
            <color indexed="81"/>
            <rFont val="Tahoma"/>
            <family val="2"/>
          </rPr>
          <t xml:space="preserve">
VERIFICAR EL VALOR TOTAL DEL PROYECTO YA QUE NO CONCUERDA CON SUIFP Y ARMONIZACION</t>
        </r>
      </text>
    </comment>
    <comment ref="AV9" authorId="0" shapeId="0" xr:uid="{9C97FA06-8478-45EA-90BF-78AEF139779E}">
      <text>
        <r>
          <rPr>
            <b/>
            <sz val="9"/>
            <color indexed="81"/>
            <rFont val="Tahoma"/>
            <family val="2"/>
          </rPr>
          <t>VIVIANA ANDREA ORTIZ:</t>
        </r>
        <r>
          <rPr>
            <sz val="9"/>
            <color indexed="81"/>
            <rFont val="Tahoma"/>
            <family val="2"/>
          </rPr>
          <t xml:space="preserve">
CONFIRMAR SI VAN A ADICIONAR EL RECURSO 5 MILLONES</t>
        </r>
      </text>
    </comment>
    <comment ref="U10" authorId="0" shapeId="0" xr:uid="{EED934A7-74B9-43DF-AFC2-95CE6BD790C2}">
      <text>
        <r>
          <rPr>
            <b/>
            <sz val="9"/>
            <color indexed="81"/>
            <rFont val="Tahoma"/>
            <family val="2"/>
          </rPr>
          <t>VIVIANA ANDREA ORTIZ:</t>
        </r>
        <r>
          <rPr>
            <sz val="9"/>
            <color indexed="81"/>
            <rFont val="Tahoma"/>
            <family val="2"/>
          </rPr>
          <t xml:space="preserve">
LGBTIQ</t>
        </r>
      </text>
    </comment>
    <comment ref="AG17" authorId="1" shapeId="0" xr:uid="{F52E7A83-19DC-4F4D-AC74-8A4A89C06857}">
      <text>
        <r>
          <rPr>
            <b/>
            <sz val="9"/>
            <color indexed="81"/>
            <rFont val="Tahoma"/>
            <family val="2"/>
          </rPr>
          <t>Usuario:</t>
        </r>
        <r>
          <rPr>
            <sz val="9"/>
            <color indexed="81"/>
            <rFont val="Tahoma"/>
            <family val="2"/>
          </rPr>
          <t xml:space="preserve">
SGP</t>
        </r>
      </text>
    </comment>
    <comment ref="AG18" authorId="1" shapeId="0" xr:uid="{109FE8D9-CFBC-4654-AC30-F378AF6EF9B3}">
      <text>
        <r>
          <rPr>
            <b/>
            <sz val="9"/>
            <color indexed="81"/>
            <rFont val="Tahoma"/>
            <family val="2"/>
          </rPr>
          <t>Usuario:</t>
        </r>
        <r>
          <rPr>
            <sz val="9"/>
            <color indexed="81"/>
            <rFont val="Tahoma"/>
            <family val="2"/>
          </rPr>
          <t xml:space="preserve">
SGP</t>
        </r>
      </text>
    </comment>
    <comment ref="AG19" authorId="1" shapeId="0" xr:uid="{3B4992CD-0F42-488B-AC6A-656B2274FFD5}">
      <text>
        <r>
          <rPr>
            <b/>
            <sz val="9"/>
            <color indexed="81"/>
            <rFont val="Tahoma"/>
            <family val="2"/>
          </rPr>
          <t>Usuario:</t>
        </r>
        <r>
          <rPr>
            <sz val="9"/>
            <color indexed="81"/>
            <rFont val="Tahoma"/>
            <family val="2"/>
          </rPr>
          <t xml:space="preserve">
SGP</t>
        </r>
      </text>
    </comment>
    <comment ref="U31" authorId="1" shapeId="0" xr:uid="{9D7DB547-799D-4202-B702-1E8DEAC9D0C4}">
      <text>
        <r>
          <rPr>
            <b/>
            <sz val="9"/>
            <color indexed="81"/>
            <rFont val="Tahoma"/>
            <family val="2"/>
          </rPr>
          <t>Usuario:</t>
        </r>
        <r>
          <rPr>
            <sz val="9"/>
            <color indexed="81"/>
            <rFont val="Tahoma"/>
            <family val="2"/>
          </rPr>
          <t xml:space="preserve">
Sedes habilitadas</t>
        </r>
      </text>
    </comment>
    <comment ref="AE40" authorId="0" shapeId="0" xr:uid="{3EA7B89F-B6CA-496D-9453-1DDFFAB48B00}">
      <text>
        <r>
          <rPr>
            <b/>
            <sz val="9"/>
            <color indexed="81"/>
            <rFont val="Tahoma"/>
            <family val="2"/>
          </rPr>
          <t>VIVIANA ANDREA ORTIZ:</t>
        </r>
        <r>
          <rPr>
            <sz val="9"/>
            <color indexed="81"/>
            <rFont val="Tahoma"/>
            <family val="2"/>
          </rPr>
          <t xml:space="preserve">
2024765630055 Preguntar si se alcanzó a ejecutar</t>
        </r>
      </text>
    </comment>
    <comment ref="AE41" authorId="0" shapeId="0" xr:uid="{0EC83AF6-D782-43FC-B17F-D3523749CC65}">
      <text>
        <r>
          <rPr>
            <b/>
            <sz val="9"/>
            <color indexed="81"/>
            <rFont val="Tahoma"/>
            <family val="2"/>
          </rPr>
          <t>VIVIANA ANDREA ORTIZ:</t>
        </r>
        <r>
          <rPr>
            <sz val="9"/>
            <color indexed="81"/>
            <rFont val="Tahoma"/>
            <family val="2"/>
          </rPr>
          <t xml:space="preserve">
2024765630053 Preguntar si el proyecto se alcanzo a ejecutar</t>
        </r>
      </text>
    </comment>
    <comment ref="AE42" authorId="0" shapeId="0" xr:uid="{8D732E2C-CFC5-4977-A843-750B5B693BCF}">
      <text>
        <r>
          <rPr>
            <b/>
            <sz val="9"/>
            <color indexed="81"/>
            <rFont val="Tahoma"/>
            <family val="2"/>
          </rPr>
          <t>VIVIANA ANDREA ORTIZ:</t>
        </r>
        <r>
          <rPr>
            <sz val="9"/>
            <color indexed="81"/>
            <rFont val="Tahoma"/>
            <family val="2"/>
          </rPr>
          <t xml:space="preserve">
CULTOS RELIGIOSOS</t>
        </r>
      </text>
    </comment>
    <comment ref="AE50" authorId="0" shapeId="0" xr:uid="{F3ED3ABE-A3BE-4D18-B055-6765F5F9529F}">
      <text>
        <r>
          <rPr>
            <b/>
            <sz val="9"/>
            <color indexed="81"/>
            <rFont val="Tahoma"/>
            <family val="2"/>
          </rPr>
          <t>VIVIANA ANDREA ORTIZ:</t>
        </r>
        <r>
          <rPr>
            <sz val="9"/>
            <color indexed="81"/>
            <rFont val="Tahoma"/>
            <family val="2"/>
          </rPr>
          <t xml:space="preserve">
VIVIENDA RURAL Y URBANA</t>
        </r>
      </text>
    </comment>
    <comment ref="AE51" authorId="1" shapeId="0" xr:uid="{EB0399F2-4BFF-4976-9997-2038FA66C33A}">
      <text>
        <r>
          <rPr>
            <b/>
            <sz val="9"/>
            <color indexed="81"/>
            <rFont val="Tahoma"/>
            <family val="2"/>
          </rPr>
          <t xml:space="preserve">Código BPIN ajustado, estaba el 2024765630063
</t>
        </r>
      </text>
    </comment>
    <comment ref="H57" authorId="2" shapeId="0" xr:uid="{81CBDB79-957E-4E57-BB5F-21ADAF6913D7}">
      <text>
        <r>
          <rPr>
            <b/>
            <sz val="9"/>
            <color indexed="81"/>
            <rFont val="Tahoma"/>
            <family val="2"/>
          </rPr>
          <t>Equipo pc:</t>
        </r>
        <r>
          <rPr>
            <sz val="9"/>
            <color indexed="81"/>
            <rFont val="Tahoma"/>
            <family val="2"/>
          </rPr>
          <t xml:space="preserve">
ES LEY Y EL RECURSO ASIGNADO ES 1%
NO HAY CODIGO QUE SE LE AJUSTE.
</t>
        </r>
      </text>
    </comment>
    <comment ref="AA62" authorId="2" shapeId="0" xr:uid="{58D13899-DBA8-4379-B440-9CCD4874EB48}">
      <text>
        <r>
          <rPr>
            <b/>
            <sz val="9"/>
            <color indexed="81"/>
            <rFont val="Tahoma"/>
            <family val="2"/>
          </rPr>
          <t>Equipo pc:</t>
        </r>
        <r>
          <rPr>
            <sz val="9"/>
            <color indexed="81"/>
            <rFont val="Tahoma"/>
            <family val="2"/>
          </rPr>
          <t xml:space="preserve">
proyecto mes de agosto 
Rio bolo.
otro</t>
        </r>
      </text>
    </comment>
    <comment ref="K67" authorId="1" shapeId="0" xr:uid="{5F64DAA8-C9FB-4DDF-8764-615598AB267D}">
      <text>
        <r>
          <rPr>
            <b/>
            <sz val="9"/>
            <color indexed="81"/>
            <rFont val="Tahoma"/>
            <family val="2"/>
          </rPr>
          <t>Usuario:</t>
        </r>
        <r>
          <rPr>
            <sz val="9"/>
            <color indexed="81"/>
            <rFont val="Tahoma"/>
            <family val="2"/>
          </rPr>
          <t xml:space="preserve">
Fuente: SGP Saneamiento Básico y Agua Potable</t>
        </r>
      </text>
    </comment>
    <comment ref="BE106" authorId="0" shapeId="0" xr:uid="{FDA17C47-E3FD-4EF9-BCBA-62869AE578EE}">
      <text>
        <r>
          <rPr>
            <b/>
            <sz val="9"/>
            <color indexed="81"/>
            <rFont val="Tahoma"/>
            <family val="2"/>
          </rPr>
          <t>VIVIANA ANDREA ORTIZ:</t>
        </r>
        <r>
          <rPr>
            <sz val="9"/>
            <color indexed="81"/>
            <rFont val="Tahoma"/>
            <family val="2"/>
          </rPr>
          <t xml:space="preserve">
CONCUERDA CON HACIENDA SI SUMAMOS RP Y ICDE</t>
        </r>
      </text>
    </comment>
    <comment ref="BM106" authorId="0" shapeId="0" xr:uid="{45CF0DA5-D1A6-4640-8FE4-5F4DDCA2DB3D}">
      <text>
        <r>
          <rPr>
            <b/>
            <sz val="9"/>
            <color indexed="81"/>
            <rFont val="Tahoma"/>
            <family val="2"/>
          </rPr>
          <t xml:space="preserve">VIVIANA ANDREA ORTIZ: LA SUMATORIA CONCUERDA CON HACIENDA, SOLO QUE SE RESTO LOS 316500000 DE VIVIENDA YA QUE SOLO ERA PROGRAMADA PARA EL 2024
</t>
        </r>
      </text>
    </comment>
  </commentList>
</comments>
</file>

<file path=xl/sharedStrings.xml><?xml version="1.0" encoding="utf-8"?>
<sst xmlns="http://schemas.openxmlformats.org/spreadsheetml/2006/main" count="2626" uniqueCount="1028">
  <si>
    <t>X</t>
  </si>
  <si>
    <t>DESARROLLO RURAL</t>
  </si>
  <si>
    <t>No Acumulada</t>
  </si>
  <si>
    <t>16.6. Crear a todos los niveles instituciones eficaces y transparentes que rindan cuentas</t>
  </si>
  <si>
    <t>16.6</t>
  </si>
  <si>
    <t>NO</t>
  </si>
  <si>
    <t>Plan de Desarrollo Municipal 2020-2023.https://www.pradera-valle.gov.co/Transparencia/PlaneacionGestionyControl/Acuerdo%20No.%20007%20Plan%20de%20Desarrollo%202020-2023.pdf</t>
  </si>
  <si>
    <t>NÚMERO</t>
  </si>
  <si>
    <t>Acompañar, apoyar, asesorar y realizar seguimiento técnico para la transferencia de herramientas de gestión y conocimiento en políticas, planes, proyectos y programas de apoyo a la dirección y gestión del sector agropecuario y desarrollo rural del municipio de Pradera</t>
  </si>
  <si>
    <t>Entidades, organismos y dependencias asistidos técnicamente</t>
  </si>
  <si>
    <t>Servicio de asistencia técnica</t>
  </si>
  <si>
    <t>4599031</t>
  </si>
  <si>
    <t>Fortalecimiento a la gestión y dirección de la administración pública territorial</t>
  </si>
  <si>
    <t>4599</t>
  </si>
  <si>
    <t>GOBIERNO TERRITORIAL</t>
  </si>
  <si>
    <t>45</t>
  </si>
  <si>
    <t>Población, productores y familias rurales, población urbana, comunidades: afrodescendientes, campesinos, indígenas,  LGTBIQ+ víctimas del conflicto armado en todos los ciclos de vida, entre otro</t>
  </si>
  <si>
    <t>Responsable Principal: Secretaría De Desarrollo Rural</t>
  </si>
  <si>
    <t>INVERSIÓN</t>
  </si>
  <si>
    <t xml:space="preserve">Fortalecimiento institucional de la Secretaría de Desarrollo Rural del municipio de Pradera mediante la gestión de proyectos y/o convenios que permitan la atención adecuada, eficiente, oportuna y de calidad de la población pradereña, especialmente la atención de la comunidad rural, los  productores y asociaciones agropecuarias, agroindustriales y agroecológicas. </t>
  </si>
  <si>
    <t xml:space="preserve">FIRMES CON EL DESARROLLO RURAL INTEGRAL PARA LA TRANSFORMACIÓN PRODUCTIVA Y  LA SOSTENIBILIDAD CLIMÁTICA DESDE LO LOCAL HACÍA LO GLOBAL </t>
  </si>
  <si>
    <t>Armonizar administrativa y financieramente la Secretaría de Desarrollo Agropecuario. - S.D.A., de acuerdo con las políticas nacionales (Plan de Desarrollo Nacional, Ministerio de Agricultura y Desarrollo Rural), departamentales (Secretaría de Agricultura y Pesca), al igual que con el Plan de Desarrollo Municipal. - PAM y del Proyecto Integral de Asistencia Técnica Municipal
Misional: Capacitación Buenas Prácticas Agropecuarias y de Producción Sostenible</t>
  </si>
  <si>
    <t>Puntos</t>
  </si>
  <si>
    <t>Medición de desempeño municipal - Componente de gestión</t>
  </si>
  <si>
    <t xml:space="preserve">FIRMES HACIA UN DESARROLLO ECONÓMICO CON INTEGRACIÓN REGIONAL </t>
  </si>
  <si>
    <t>L-4</t>
  </si>
  <si>
    <t>INFRAESTRUCTURA</t>
  </si>
  <si>
    <t>NA</t>
  </si>
  <si>
    <t>7.b. De aquí a 2030, ampliar la infraestructura y mejorar la tecnología para prestar servicios energéticos modernos y sostenibles para todos en los países en desarrollo, en particular los países menos adelantados, los pequeños Estados insulares en desarrollo y los países en desarrollo sin litoral, en consonancia con sus respectivos programas de apoyo</t>
  </si>
  <si>
    <t>7.b</t>
  </si>
  <si>
    <t>Plan de Desarrollo 2020-2023</t>
  </si>
  <si>
    <t>METROS</t>
  </si>
  <si>
    <t>Mantenimiento de redes de alumbrado publico</t>
  </si>
  <si>
    <t>Redes de alumbrado público con mantenimiento</t>
  </si>
  <si>
    <t>2102011</t>
  </si>
  <si>
    <t>Consolidación productiva del sector de energía eléctrica</t>
  </si>
  <si>
    <t>MINAS Y ENERGÍA</t>
  </si>
  <si>
    <t>49416 HABITANTES DE PRADERA PROYECCION 2024</t>
  </si>
  <si>
    <t xml:space="preserve">Secretaría de infraestructura </t>
  </si>
  <si>
    <t>Fortalecer la infraestructura municipal con pertinencia y efectividad, que permita generar mayores oportunidades para el desarrollo territorial y comunitario.</t>
  </si>
  <si>
    <t xml:space="preserve">PRADERA CIUDAD MAS PROSPERA CON INFRAESTRUCTURA ADECUADA AL SERVICIO DE LA COMUNIDAD </t>
  </si>
  <si>
    <t>Gestionar con las empresas de servicios públicos, el mantenimiento de la infraestructura luminaria, señalización vertical y horizontal en los sectores donde tengan injerencia</t>
  </si>
  <si>
    <t>84.04</t>
  </si>
  <si>
    <t>Porcentaje</t>
  </si>
  <si>
    <t>Vivienda y acceso a servicios públicos - Cobertura de energía eléctrica rural</t>
  </si>
  <si>
    <t>FIRMES HACIA UN TERRITORIO TRANSPARENTE, ORGANIZADO Y 
PARTICIPATIVO</t>
  </si>
  <si>
    <t>PLANEACIÓN</t>
  </si>
  <si>
    <t>Acumulada</t>
  </si>
  <si>
    <t xml:space="preserve">No existe Sistema de Gestión Implementado </t>
  </si>
  <si>
    <t>Modelo de gestión para la planeación participativa y la implementación de servicios ciudadanos digitales</t>
  </si>
  <si>
    <t>Sistema de Gestión implementado</t>
  </si>
  <si>
    <t>Servicio de Implementación Sistemas de Gestión</t>
  </si>
  <si>
    <t>4599023</t>
  </si>
  <si>
    <t>49.416 habitantes de Pradera (Proyección DANE 2024)</t>
  </si>
  <si>
    <t>Proceso que lidera la secretaría de planeación y tiene como corresponsables todas las secretarías quienes también ejecutan la meta de manera complementaria</t>
  </si>
  <si>
    <t>Incorporar el modelo de gestión para la planeación de la efectiva participación ciudadana, los servicios ciudadanos digitales y la eficiencia administrativa.</t>
  </si>
  <si>
    <t xml:space="preserve"> PRADERA PROSPERA CON TRANSPARECIA, PARTICIPACION CIUDADANA Y APROPIACIONES DE LAS TIC PARA LOS SERVICIOS CIUDADANOS DIGITALES, EN LA INNOVACION Y EFICIENCIA ADMINISTRATIVA</t>
  </si>
  <si>
    <t xml:space="preserve">MIPG y Generar cultura de innovación en el uso de tecnologías que contribuyan al mejoramiento de la eficiencia y eficacia en la prestación de los servicios
Expediente Municipal
</t>
  </si>
  <si>
    <t>16.7. Garantizar la adopción en todos los niveles de decisiones inclusivas, participativas y representativas que respondan a las necesidades</t>
  </si>
  <si>
    <t>16.7</t>
  </si>
  <si>
    <t>Alcaldía Municipal, Rendición de Cuentas, encuentros con el CTP y comités sectoriales</t>
  </si>
  <si>
    <t>2020-2023</t>
  </si>
  <si>
    <t xml:space="preserve">Promoción de espacios de participación ciudadana para el fortalecimiento del buen gobierno </t>
  </si>
  <si>
    <t>Iniciativas organizativas de participación ciudadana promovidas</t>
  </si>
  <si>
    <t>Servicio de promoción a la participación ciudadana</t>
  </si>
  <si>
    <t>4502001</t>
  </si>
  <si>
    <t>Fortalecimiento del buen gobierno para el respeto y garantía de los derechos humanos</t>
  </si>
  <si>
    <t xml:space="preserve">SECRETARÍA DE PLANEACIÓN, DEMÁS SECRETARÍAS </t>
  </si>
  <si>
    <t>Consejos comunitarios y rendición de cuentas
CTP</t>
  </si>
  <si>
    <t>17.18. Para 2020, mejorar la prestación de apoyo para el fomento de la capacidad a los países en desarrollo, incluidos los países menos adelantados y los pequeños Estados insulares en desarrollo, con miras a aumentar de forma significativa la disponibilidad de datos oportunos, fiables y de alta calidad desglosados por grupos de ingresos, género, edad, raza, origen étnico, condición migratoria, discapacidad, ubicación geográfica y otras características pertinentes en los contextos nacionales</t>
  </si>
  <si>
    <t>17.18</t>
  </si>
  <si>
    <t>Estudio IGAC elaborado por el Gobierno Nacional</t>
  </si>
  <si>
    <t>Actualización de la información de la estratificación socio económica de los predios del municipio.</t>
  </si>
  <si>
    <t>Predios con estratificación socioeconómica</t>
  </si>
  <si>
    <t>Servicio de estratificación socioeconómica</t>
  </si>
  <si>
    <t>0401105</t>
  </si>
  <si>
    <t xml:space="preserve"> Levantamiento y actualización de información estadística de calidad</t>
  </si>
  <si>
    <t xml:space="preserve">INFORMACIÓN ESTADÍSTICA </t>
  </si>
  <si>
    <t>04</t>
  </si>
  <si>
    <t xml:space="preserve">SECRETARÍA DE PLANEACIÓN </t>
  </si>
  <si>
    <t>Adoptar el modelo de actualización de la información estadística y de operación para la planeación social, económica y territorial con generación de estudios y proyectos para la prosperidad y bienestar de sus habitantes</t>
  </si>
  <si>
    <t>PRADERA PROSPERA CON LA PLANEACION SOCIAL, ECONOMICA Y TERRITORIAL</t>
  </si>
  <si>
    <t>Gestionar acciones para revisar la estratificación de los inmuebles de Pradera a efecto de generar una mayor equidad social</t>
  </si>
  <si>
    <t>La Entidad corresponde a la Alcaldía de Pradera</t>
  </si>
  <si>
    <t>Fortalecimiento institucional de la Secretaría de Planeación para la asistencia técnica de las dependencias de la Administración Municipal.</t>
  </si>
  <si>
    <t xml:space="preserve"> Fortalecimiento a la gestión y dirección de la administración pública territorial</t>
  </si>
  <si>
    <t>SECRETARÍA DE PLANEACIÓN
CORRESPONSABLES: OFICINA DE POSCONFLICTO Y LAS DEMÁS SECRETARÍAS DEPENDIENDO DEL PROYECTO A FORMULAR</t>
  </si>
  <si>
    <t>Fortalecer desde la oficina de planeación municipal la formulación de proyectos de inversión y sociales dentro del marco de las figuras ZOMAC y PDTS</t>
  </si>
  <si>
    <t>Decreto No. 081 del 31 de agosto de 2020 "Por medio del cual se adopta el Manual del Banco de Programas y  Proyectos de Inversión - BPPI del municipio de Pradera - Valle" - Informe de Empalme 2023-2023</t>
  </si>
  <si>
    <t>Actualización de la información estadística y de operación para la planeación social, económica y territorial.</t>
  </si>
  <si>
    <t>Sistemas de información implementados</t>
  </si>
  <si>
    <t>Servicios de información implementados</t>
  </si>
  <si>
    <t>4599025</t>
  </si>
  <si>
    <t>GOBIERNO</t>
  </si>
  <si>
    <t>2024765630048
2024765630057</t>
  </si>
  <si>
    <t>informe de empalme</t>
  </si>
  <si>
    <t>NUMERO</t>
  </si>
  <si>
    <t>Asistir tecnicamente a comunidades a servicio de la comunidad</t>
  </si>
  <si>
    <t>entidades asistidas técnicamente</t>
  </si>
  <si>
    <t>4502022</t>
  </si>
  <si>
    <t>Jueces de paz, J.A.C, organizaciones comunitarias, comunidad en general</t>
  </si>
  <si>
    <t xml:space="preserve">SECRETARIA DE GOBIERNO </t>
  </si>
  <si>
    <t xml:space="preserve">Garantizar el apoyo a la comisaria de familia </t>
  </si>
  <si>
    <t xml:space="preserve">PRADERA PROSPERA EN SEGURIDAD Y PAZ TERRITORIAL </t>
  </si>
  <si>
    <t>apoyo inspección  de policía</t>
  </si>
  <si>
    <t>Medición de desempeño municipal - Seguridad</t>
  </si>
  <si>
    <t>Inspeccion de policia fortalecida.</t>
  </si>
  <si>
    <t>Inspecciones de policía dotadas</t>
  </si>
  <si>
    <t xml:space="preserve"> Fortalecimiento de la convivencia y la seguridad ciudadana</t>
  </si>
  <si>
    <t>4501</t>
  </si>
  <si>
    <t>Policía Nacional, J.A.C, organizaciones comunitarias, Jóvenes y comunidad en general.</t>
  </si>
  <si>
    <t>Fortalecer la inspección policía del municipio</t>
  </si>
  <si>
    <t>Destinar y gestionar con el nivel departamental y nacional los recursos para asegurar la eficiencia de la operación policial mediante los apoyos logísticos y tecnológicos necesarios</t>
  </si>
  <si>
    <t>2024765630045
2024765630049
2024765630044</t>
  </si>
  <si>
    <t>16.1. Reducir significativamente todas las formas de violencia y las correspondientes tasas de mortalidad en todo el mundo</t>
  </si>
  <si>
    <t>16.1</t>
  </si>
  <si>
    <t>SI</t>
  </si>
  <si>
    <t>Crear y ejecutar un plan  Integral de Seguridad y Convivencia -PISCC con enfoque de género durante el periodo de gobierno</t>
  </si>
  <si>
    <t>Planes Integrales de Seguridad y Convivencia -PISCC con enfoque de género elaborados</t>
  </si>
  <si>
    <t>Documentos Planeación</t>
  </si>
  <si>
    <t>4501026</t>
  </si>
  <si>
    <t>Fortalecimiento de la convivencia y la seguridad ciudadana</t>
  </si>
  <si>
    <t>Garantizar los mecanismos, recursos y acciones necesarias, que permita a los pradereños mayores niveles de seguridad</t>
  </si>
  <si>
    <t>Desarrollar acciones para establecer una política pública que permita a los Pradereños mayores niveles de seguridad y convivencia ciudadana, sobre la base de una mayor inversión social que fortalezca el desarrollo humano y la inclusión de todos los sectores de la sociedad</t>
  </si>
  <si>
    <t>HACIENDA</t>
  </si>
  <si>
    <t>BIEN</t>
  </si>
  <si>
    <t>SECRETARIA DE HACIENDA</t>
  </si>
  <si>
    <t>Unidades administrativas asesoradas financieramente en la ejecuciòn de los recursos pùblicos de su competencia en las fases pre contractual y pos contractual.</t>
  </si>
  <si>
    <t xml:space="preserve">16 Unidades administrativas </t>
  </si>
  <si>
    <t>Implementar un modelo integrado de recaudo tributario que posibilite la gestión y control de los recursos públicos</t>
  </si>
  <si>
    <t>SISTEMAS INTEGRADOS DE INFORMACIÓN FINANCIERA MUNICIPAL</t>
  </si>
  <si>
    <t>Formular e implementar un modelo integral y unificado de recaudo del tributo municipal, eficaz, eficiente, orientado a la igualdad y la generación de confianza del contribuyente, apalancado en la tecnología adaptado a la realidad social y financiera del municipio y a las normatividades aplicables en el campo tributario</t>
  </si>
  <si>
    <t>Medición de desempeño Municipal- Movilización de recursos</t>
  </si>
  <si>
    <t>Reconocimiento y pago de acreencias legalmente reconocidas por autoridad competente</t>
  </si>
  <si>
    <t>Programa de sanemiento fiscal y financiero ejecutado</t>
  </si>
  <si>
    <t>Servicio de saneamiento fiscal y financiero</t>
  </si>
  <si>
    <t>4599002</t>
  </si>
  <si>
    <t>Garantizar la sostenibilidad financiera del municipio desde la base de mayores ingresos y disminución en los gastos de funcionamiento</t>
  </si>
  <si>
    <t>SANEAMIENTO FISCAL Y ESTABILIDAD FINANCIERA MUNICIPAL</t>
  </si>
  <si>
    <t>Desempeño fiscal</t>
  </si>
  <si>
    <t>Medición de desempeño Municipal- Ejecución recursos</t>
  </si>
  <si>
    <t>Finanzas públicas territoriales saneadas y en equilibrio económico sin obligaciones de vigencias expiradas por cubrir</t>
  </si>
  <si>
    <t>Estrategia para el mejoramiento del Índice de Desempeño Fiscal ejecutada</t>
  </si>
  <si>
    <t>Facilitar la tributación de pequeños negocios que a la fecha se constituyen en evasores del impuesto por ser superior a su capacidad de pago</t>
  </si>
  <si>
    <t>FORTALECIMIENTO DE LAS FINANZAS PUBLICAS TERRITORIALES</t>
  </si>
  <si>
    <t>Presentar ante el Concejo Municipal un Proyecto de Acuerdo para revisar la tarifa mínima especial del Impuesto de Industria y Comercio que se le cobra a los pequeños contribuyentes tenderos de barrio, a efecto de beneficiar a este sector de la sociedad que ha sido afectado por la crisis económica generada por la pandemia y aún no se ha recuperado</t>
  </si>
  <si>
    <t>GENERAL</t>
  </si>
  <si>
    <t>Las 4 estrategias comprenden. 2 de Secretaria Juridica. 1 de Secretaria General y 1 de Secretaria de Infraestructura. en el año 2024 la ejecucion de jurica saldra por Secretaria General, eso implica ajustar proyectos.</t>
  </si>
  <si>
    <t xml:space="preserve">2024765630030
</t>
  </si>
  <si>
    <t>SECRETARÍA JURÍDICA</t>
  </si>
  <si>
    <t>Las 4 estrategias consisten en: 
1. Fortalecimiento de la capacidad instalada para los procesos de contratación y defensa jurídica.
2. Actualización de inventario de bienes muebles e inmuebles.
3. Desarrollo de los programas de Bienestar Social y Seguridad y Salud en el Trabajo, con sus respectivas capacitaciones.
4. Adecuación de instalaciones de la administración municipal, para el mejoramiento del servicio de la oferta pública.</t>
  </si>
  <si>
    <t>Estrategia en sitio implementada</t>
  </si>
  <si>
    <t>Servicio de integración de la oferta pública</t>
  </si>
  <si>
    <t>4599029</t>
  </si>
  <si>
    <t>Comunidad en General</t>
  </si>
  <si>
    <t>SECRETARÍA JURÍDICA, CORRESPONSABLE LAS DEMÁS SECRETARÍAS</t>
  </si>
  <si>
    <t>Fortalecer la gestión y acompañamiento jurídico de la entidad .</t>
  </si>
  <si>
    <t>PRADERA CIUDAD PROSPERA EN EL FORTALECIMIENTO INSTITUCIONAL Y GOBERNABILIDAD PARTICIPATIVA.</t>
  </si>
  <si>
    <t>Estrategia para el fortalecimiento de buen gobierno</t>
  </si>
  <si>
    <t>Medición de desempeño municipal - Gobierno abierto y transparencia</t>
  </si>
  <si>
    <t>DANE</t>
  </si>
  <si>
    <t>Realizar inventarios del archivo central y sistematización del mismo, así como, la actualización de las tablas de retención doumental y la capacitación para los empleados en el uso adecuado del sistema de gestión documental.</t>
  </si>
  <si>
    <t>Sistema de gestión documental actualizado</t>
  </si>
  <si>
    <t>Servicio de gestión documental actualizado</t>
  </si>
  <si>
    <t>4599036</t>
  </si>
  <si>
    <t>SECRETARIA GENERAL</t>
  </si>
  <si>
    <t>Fortalecer la gestión archivística y documental de la entidad.</t>
  </si>
  <si>
    <t>Fortalecimiento al archivo municipal</t>
  </si>
  <si>
    <t>DESARROLLO ECONOMICO</t>
  </si>
  <si>
    <t>8.5. De aquí a 2030, lograr el empleo pleno y productivo y el trabajo decente para todas las mujeres y los hombres, incluidos los jóvenes y las personas con discapacidad, así como la igualdad de remuneración por trabajo de igual valor</t>
  </si>
  <si>
    <t>8.5</t>
  </si>
  <si>
    <t>Informe de Empalme de gobierno 2020-2023</t>
  </si>
  <si>
    <t>Alianzas, actividades y eventos que promuevan la colocación de empleo en el municipio</t>
  </si>
  <si>
    <t>Personas colocadas laboralmente</t>
  </si>
  <si>
    <t>Servicio de colocación laboral</t>
  </si>
  <si>
    <t>Generación y formalización del empleo</t>
  </si>
  <si>
    <t>TRABAJO</t>
  </si>
  <si>
    <t>Tejido Empresarial del municipio</t>
  </si>
  <si>
    <t>Secretaría de Desarrollo Económico</t>
  </si>
  <si>
    <t>INVERSIÓN / GESTIÓN</t>
  </si>
  <si>
    <t xml:space="preserve">
Desarrollar estrategias de asociatividad, redes colaborativas y encadenamientos productivos para fortalecer la competitividad del l ecosistema empresarial del municipio</t>
  </si>
  <si>
    <t>PRADERA CIUDAD PROSPERA Y COMPETITIVA</t>
  </si>
  <si>
    <t xml:space="preserve">Convenios de cooperación y asociatividad </t>
  </si>
  <si>
    <t>0.86</t>
  </si>
  <si>
    <t>Economía - Participación del valor agregado municipal en el departamental</t>
  </si>
  <si>
    <t>L-3</t>
  </si>
  <si>
    <t xml:space="preserve">En la vigencia 2024 se realizá el diseño y la socialización  de la hoja de ruta de emprendimiento (documento), para el resto del periodo (2025-2026-2027) se realizará la implementación y seguimiento a la hoja de ruta. </t>
  </si>
  <si>
    <t>9.5. Aumentar la investigación científica y mejorar la capacidad tecnológica de los sectores industriales de todos los países, en particular los países en desarrollo, entre otras cosas fomentando la innovación y aumentando considerablemente, de aquí a 2030, el número de personas que trabajan en investigación y desarrollo por millón de habitantes y los gastos de los sectores público y privado en investigación y desarrollo</t>
  </si>
  <si>
    <t>9.5</t>
  </si>
  <si>
    <t>Plan territorial de empleo y desarrollo económico ( Pradera territorio de oportunidades)
Acuerdo municipal 026 de 2015</t>
  </si>
  <si>
    <t>Diseño, promoción, creación y puesta en marcha de la ruta de emprendimiento "Pradera Aprende y Emprende"</t>
  </si>
  <si>
    <t>Documentos de estrategias de negocios para el ecosistema de innovación y emprendimiento en Colombia elaborados</t>
  </si>
  <si>
    <t>Servicio de apoyo para la modernización y fomento de la innovación empresarial</t>
  </si>
  <si>
    <t>Productividad y competitividad de las empresas colombianas</t>
  </si>
  <si>
    <t>3502</t>
  </si>
  <si>
    <t>COMERCIO, INDUSTRIA Y TURISMO</t>
  </si>
  <si>
    <t>Población en general</t>
  </si>
  <si>
    <t>Inversión</t>
  </si>
  <si>
    <t xml:space="preserve">
Fortalecer las capacidades y competencias laborales de la población  a través de programas de formación para el trabajo  que promuevan la empleabilidad.</t>
  </si>
  <si>
    <t>Formación para el trabajo</t>
  </si>
  <si>
    <t xml:space="preserve">El proceso de formación corresponde a los niveles técnologicos, técnicos, complementarios, talleres. </t>
  </si>
  <si>
    <t>4.4. De aquí a 2030, aumentar considerablemente el número de jóvenes y adultos que tienen las competencias necesarias, en particular técnicas y profesionales, para acceder al empleo, el trabajo decente y el emprendimiento.</t>
  </si>
  <si>
    <t>4.4</t>
  </si>
  <si>
    <t xml:space="preserve">Personas formadas a través de programas técnicos, tecnológicos y capacitaciones productvas. </t>
  </si>
  <si>
    <t xml:space="preserve">Personas formadas en habilidades y competencias </t>
  </si>
  <si>
    <t>Servicio de apoyo para la formación de capital humano pertinente para el desarrollo empresarial de los territorios</t>
  </si>
  <si>
    <t>CULTURA</t>
  </si>
  <si>
    <t>8.2. Lograr niveles más elevados de productividad económica mediante la diversificación, la modernización tecnológica y la innovación, entre otras cosas centrándose en los sectores con gran valor añadido y un uso intensivo de la mano de obra</t>
  </si>
  <si>
    <t>8.2</t>
  </si>
  <si>
    <t>IMCT (Empalme recibido)</t>
  </si>
  <si>
    <t>2020 - 2024</t>
  </si>
  <si>
    <t>Realizar 1 documento de lineamientos tecnicos de turismo durante el periodo de gobierno</t>
  </si>
  <si>
    <t>Documentos de lineamientos técnicos elaborados</t>
  </si>
  <si>
    <t>Documentos de lineamientos técnicos</t>
  </si>
  <si>
    <t>prestadores turísticos constituidos y no constituidos del municipio de pradera</t>
  </si>
  <si>
    <t xml:space="preserve">Principal-IMCT, Fomento y desarrollo económico, Desarrollo Rural </t>
  </si>
  <si>
    <t>inversión</t>
  </si>
  <si>
    <t>fomentar la participación en los procesos de construcción colectiva Turística</t>
  </si>
  <si>
    <t>PRADERA CIUDAD FIRME EN TURISMO, PATRIMONIO E IDENTIDAD TERRITORIAL.</t>
  </si>
  <si>
    <t>Contribuir al fortalecimiento de las políticas públicas de turismo, dándole priorización como actividad dinamizadora de la economía local y de generación de empleo</t>
  </si>
  <si>
    <t>11.7. De aquí a 2030, proporcionar acceso universal a zonas verdes y espacios públicos seguros, inclusivos y accesibles, en particular para las mujeres y los niños, las personas de edad y las personas con discapacidad</t>
  </si>
  <si>
    <t>11.7</t>
  </si>
  <si>
    <t>Plan de desarrollo Pradera nos une</t>
  </si>
  <si>
    <t>2020-2024</t>
  </si>
  <si>
    <t>Realizar 9 camapañas turisticas para la promocion turistica durante el periodo de gobierno</t>
  </si>
  <si>
    <t>Campañas realizadas</t>
  </si>
  <si>
    <t>Servicio de promoción turística</t>
  </si>
  <si>
    <t>Desarrollar estrategias para el posicionamiento Turístico del municipio de Pradera.</t>
  </si>
  <si>
    <t>Diseñar estrategias atrayentes, vinculantes y dinamizadoras del desarrollo local rural, fortalecidas con la capacidad y líneas de trabajo asociativo acordes a la vocación ecoturística, turismo rural y de aventura</t>
  </si>
  <si>
    <t>Número</t>
  </si>
  <si>
    <t>Turismo - Establecimientos de alojamiento turístico con registro en el RNT</t>
  </si>
  <si>
    <t>2.c. Adoptar medidas para asegurar el buen funcionamiento de los mercados de productos básicos alimentarios y sus derivados y facilitar el acceso oportuno a la información sobre los mercados, incluso sobre las reservas de alimentos, a fin de ayudar a limitar la extrema volatilidad de los precios de los alimentos</t>
  </si>
  <si>
    <t>2.c</t>
  </si>
  <si>
    <t>Informe de gestión</t>
  </si>
  <si>
    <t>Centros de acopio con adecuaciones</t>
  </si>
  <si>
    <t>Centros de acopio adecuados</t>
  </si>
  <si>
    <t>Infraestructura productiva y comercialización</t>
  </si>
  <si>
    <t>1709</t>
  </si>
  <si>
    <t>AGRICULTURA Y DESARROLLO RURAL</t>
  </si>
  <si>
    <t>Secretaría de infraestructura Corresponsable, Desarrollo rural y desarrollo económico</t>
  </si>
  <si>
    <t xml:space="preserve">FIRMES CON EL DESARROLLO RURAL INTEGRAL PARA LA TRANSFORMACIÓN PRODUCTIVA Y  LA SOSTENIBILIDAD CLIMÁTICA DESDE LO LOCAL HACIA LO GLOBAL </t>
  </si>
  <si>
    <t>Gestionar recursos para la implementación de un Centro de Acopio Municipal que beneficie a los campesinos de Pradera</t>
  </si>
  <si>
    <t> 1.588</t>
  </si>
  <si>
    <t>Total de UPAs</t>
  </si>
  <si>
    <t>Censo N - Ministerio de Agricultura</t>
  </si>
  <si>
    <t>Plaza de mercado con mantenimiento</t>
  </si>
  <si>
    <t>Plazas de mercado mantenida</t>
  </si>
  <si>
    <t>Gestionar una Alianza Público Privada para la adecuación y remodelación de la plaza de mercado del municipio</t>
  </si>
  <si>
    <t>2.3. De aquí a 2030, duplicar la productividad agrícola y los ingresos de los productores de alimentos en pequeña escala, en particular las mujeres, los pueblos indígenas, los agricultores familiares, los ganaderos y los pescadores, entre otras cosas mediante un acceso seguro y equitativo a las tierras, a otros recursos e insumos de producción y a los conocimientos, los servicios financieros, los mercados y las oportunidades para añadir valor y obtener empleos no agrícolas</t>
  </si>
  <si>
    <t>2.3</t>
  </si>
  <si>
    <t>Informe de Gestión, 2023</t>
  </si>
  <si>
    <t>Acompañamiento y gestión a los diferentes esquemas asociativos en la estructuración de Proyectos integrales de desarrollo agropecuario y rural de tipo estratégicos, territoriales y asociativos priorizados para agropecuario para los productores rurales, campesinos, comunidades étnicas, entre otros de importancia</t>
  </si>
  <si>
    <t>Proyectos estructurados</t>
  </si>
  <si>
    <t>Servicio de apoyo en la formulación y estructuración de proyectos</t>
  </si>
  <si>
    <t>Inclusión productiva de pequeños productores rurales</t>
  </si>
  <si>
    <t>Población, productores y familias rurales, población urbana, comunidades: afrodescendientes, campesinos, indígenas,  LGTBIQ+ víctimas del conflicto armado en todos los ciclos de vida, entre otros</t>
  </si>
  <si>
    <t xml:space="preserve">Responsables Principal:
Secretaría de Desarrollo Rural 
Responsables secundarios: Secretaría de Desarrollo Económico, Secretaría de Planeación, Secretaría de Infraestructura, Secretaría de Salud, Secretaría de Educación, Secretaría General, Secretaría de Gobierno, Secretaría de Hacienda, Secretaría de Integración Social, Asesor para el Posconflicto, Instituto Municipal de Deporte e Instituto Municipal de Cultura y Turismo, Asesor para el Posconflicto. </t>
  </si>
  <si>
    <t>Proyecto estratégico-inversión-gestión</t>
  </si>
  <si>
    <t>Impulsar la transformación productiva agropecuaria, la adecuación y/o construcción de infraestructura productiva, la transición hacía sistemas de producción alimentaria sostenibles y la masificación de la agroecológicas, así como la internacionalización y acciones climáticamente para el desarrollo rural integral sustentable del municipio de Pradera</t>
  </si>
  <si>
    <t>Convenios de asociatividad territorial con los municipios que compartimos límites territoriales</t>
  </si>
  <si>
    <t>Proyecto de dotación de especies menores</t>
  </si>
  <si>
    <t>ANT, 2023. https://www.ant.gov.co/wp-content/uploads/2023/11/AF_DTS_PRADERA-V8.pdf</t>
  </si>
  <si>
    <t xml:space="preserve">Identificar del estado de los procesos productivos y definición de planes de mejoramiento en el sector agropecuario para los productores rurales, campesinos, comunidades étnicas, entre otros de importancia para el sector rural </t>
  </si>
  <si>
    <t>Personas beneficiadas</t>
  </si>
  <si>
    <t>Servicio de acompañamiento productivo y empresarial</t>
  </si>
  <si>
    <t xml:space="preserve">Desarrollar vínculos a nivel local, regional, interregional y global que permitan el fortalecimiento productivo agropecuario, la transformación  y producción sostenible en armonía con el ambiente </t>
  </si>
  <si>
    <t>Fomentar las acciones dirigidas a propiciar la diversificación de la agricultura en el área urbana y periurbana del municipio</t>
  </si>
  <si>
    <t xml:space="preserve">Proyecto de asistencia técnica agroelogía </t>
  </si>
  <si>
    <t>1.4. De aquí a 2030, garantizar que todos los hombres tengan los mismos derechos a los recursos económicos y acceso a los servicios básicos, la propiedad y el control de la tierra y otros bienes, la herencia, los recursos naturales, las nuevas tecnologías apropiadas y los servicios financieros, incluida la microfinanciación</t>
  </si>
  <si>
    <t>1.4</t>
  </si>
  <si>
    <t>Atención integral en diversas actividades y procesos que permitan fortalecer la actividad productiva agropecuaria, aportar al desarrollo rural integral junto con los productores agrícolas, pecuarios, forestales y acuícolas o pesqueros cuyos activos NO superen los 200 SMMLV</t>
  </si>
  <si>
    <t>Pequeños productores rurales asistidos técnicamente</t>
  </si>
  <si>
    <t>Servicio de asistencia técnica agropecuaria dirigida a pequeños productores</t>
  </si>
  <si>
    <t>17</t>
  </si>
  <si>
    <t>Asistencia Técnica agropecuaria, Acompañamiento técnico,  Extensión rural y Unidad Municipal de Asistencia Técnica Agropecuaria para contribuir al desarrollo rural pradereño</t>
  </si>
  <si>
    <t>MOVILIDAD</t>
  </si>
  <si>
    <t xml:space="preserve">Secretaría de Movilidad </t>
  </si>
  <si>
    <t>Fortalecer la Sria. de Movilidad mediante la incorporación de talento humano idóneo, capacidad instalada y dotaciones relacionadas con el sector.</t>
  </si>
  <si>
    <t>Secretaria de Movilidad</t>
  </si>
  <si>
    <t>Mejorar las condiciones administrativas y operativas de movilidad</t>
  </si>
  <si>
    <t xml:space="preserve">Pradera prospera con seguridad en las vías y una movilidad inteligente </t>
  </si>
  <si>
    <t>Trabajar para hacer de Pradera una ciudad más cívica y ordenada, con un adecuado manejo del espacio público, con una mejor movilidad que respete las normas de tránsito y que privilegie al peatón.</t>
  </si>
  <si>
    <t>Tasa por cada 100.000 habitantes</t>
  </si>
  <si>
    <t>Tasa de lesiones en accidentes de tránsito por cada 100.000 habitantes</t>
  </si>
  <si>
    <t>FIRMES HACIA UN DESARROLLO TERRITORIAL SOSTENIBLE</t>
  </si>
  <si>
    <t>L-2</t>
  </si>
  <si>
    <t>11.2. De aquí a 2030, proporcionar acceso a sistemas de transporte seguros, asequibles, accesibles y sostenibles para todos y mejorar la seguridad vial, en particular mediante la ampliación del transporte público, prestando especial atención a las necesidades de las personas en situación de vulnerabilidad, las mujeres, los niños, las personas con discapacidad y las personas de edad</t>
  </si>
  <si>
    <t>11.2</t>
  </si>
  <si>
    <t>Runt</t>
  </si>
  <si>
    <t>KOLOMETROS</t>
  </si>
  <si>
    <t>Realizar la instalación de dispositivos de control y señalización vertical, así como, la demarcación de la señalización horizontal en 0,84 Kms. de vías del municipio.</t>
  </si>
  <si>
    <t>Vías con dispositivos de control y señalización instalados</t>
  </si>
  <si>
    <t>Vías con dispositivos de control y señalización</t>
  </si>
  <si>
    <t>Seguridad de transporte</t>
  </si>
  <si>
    <t>2409</t>
  </si>
  <si>
    <t>TRANSPORTE</t>
  </si>
  <si>
    <t>Disminuir el indice de accidentalidad en el Municipio</t>
  </si>
  <si>
    <t>Informe de Empalme Gobierno Mpal. 2020-2023 / Sria. de Movilidad</t>
  </si>
  <si>
    <t>Realizar campañas de sensibilización ciudadana en temas de cultura vial, en alianza con instituciones privadas y el cuerpo de pedagogía de la Sria. de Movilidad</t>
  </si>
  <si>
    <t>Estrategias de promoción de la cutura ciudadana implementadas</t>
  </si>
  <si>
    <t>Servicio de educación informal en seguridad vial</t>
  </si>
  <si>
    <t>Disminuir el indice de accidentalidad en el municipio, a través de la sensibilización y concientización de la comunidad para mejorar la cultura vial</t>
  </si>
  <si>
    <t>9.1. Desarrollar infraestructuras fiables, sostenibles, resilientes y de calidad, incluidas infraestructuras regionales y transfronterizas, para apoyar el desarrollo económico y el bienestar humano, haciendo especial hincapié en el acceso asequible y equitativo para todos</t>
  </si>
  <si>
    <t>9.1</t>
  </si>
  <si>
    <t>Estudios de preinversion realizados</t>
  </si>
  <si>
    <t xml:space="preserve">Vía terciaria rehabilitada </t>
  </si>
  <si>
    <t>Vía terciaria rehabilitada</t>
  </si>
  <si>
    <t>Infraestructura red vial regional</t>
  </si>
  <si>
    <t>2402</t>
  </si>
  <si>
    <t xml:space="preserve">Equipamiento comunicacional en lo rural </t>
  </si>
  <si>
    <t xml:space="preserve">Informe de gestión </t>
  </si>
  <si>
    <t>Inventario de vias urbanas elaborado</t>
  </si>
  <si>
    <t>Vías con inventario diagnóstico para preinversión de la red vial regional</t>
  </si>
  <si>
    <t>Estudios de preinversión para la red vial regional</t>
  </si>
  <si>
    <t>24</t>
  </si>
  <si>
    <t xml:space="preserve">Inventario de Vías Urbanas </t>
  </si>
  <si>
    <t>Estudios y diseños realizados</t>
  </si>
  <si>
    <t>Estudios y diseños realizados red vial terciaria</t>
  </si>
  <si>
    <t xml:space="preserve">Caracterización de la red vial terciaria </t>
  </si>
  <si>
    <t>Plan de Desarrollo periodo 2020 - 2023</t>
  </si>
  <si>
    <t>KILOMETROS</t>
  </si>
  <si>
    <t>Implementar acciones de conservación periódica o rutinaria de las vías de la red vial terciaria</t>
  </si>
  <si>
    <t xml:space="preserve">Vía terciaria con mantenimiento </t>
  </si>
  <si>
    <t>Vía terciaria con mantenimiento periódico o rutinario</t>
  </si>
  <si>
    <t>Mantenimiento de vías</t>
  </si>
  <si>
    <t>Mejorar vias urbanas en el periodo de gobierno</t>
  </si>
  <si>
    <t xml:space="preserve">Vía urbana rehabilitada </t>
  </si>
  <si>
    <t>Vía urbana rehabilitada</t>
  </si>
  <si>
    <t>Secretaría de infraestructura _Corresponsable Movilidad o transporte</t>
  </si>
  <si>
    <t>Propiciar acciones y gestionar recursos para la adecuación vial que desvíe el tráfico pesado del centro de Pradera mediante una variante que permita reordenar el municipio en materia vial</t>
  </si>
  <si>
    <t>NP</t>
  </si>
  <si>
    <t>6.1. De aquí a 2030, lograr el acceso universal y equitativo al agua potable a un precio asequible para todos</t>
  </si>
  <si>
    <t>6.1</t>
  </si>
  <si>
    <t>Aumentar la capacidad del acueductos acciones y obras requeridas</t>
  </si>
  <si>
    <t>Acueductos ampliados</t>
  </si>
  <si>
    <t>Acceso de la población a los servicios de agua potable y saneamiento básico</t>
  </si>
  <si>
    <t>4003</t>
  </si>
  <si>
    <t>VIVIENDA, CIUDAD Y TERRITORIO</t>
  </si>
  <si>
    <t>40</t>
  </si>
  <si>
    <t xml:space="preserve">Mejorar el servicios públicos, servicio de acueducto y agua potable, en cobertura, calidad y continuidad en el Municipio de Pradera  </t>
  </si>
  <si>
    <t>Pradera ciudad más prospera con saneamiento básico, servicios públicos y agua potable</t>
  </si>
  <si>
    <t xml:space="preserve">Cobertura Acueducto </t>
  </si>
  <si>
    <t>Porcentaje (el valor está multiplicado por 100)</t>
  </si>
  <si>
    <t>Cobertura de acueducto (REC)</t>
  </si>
  <si>
    <t>Asistencia tecnica</t>
  </si>
  <si>
    <t>Mejorar la capacidad, eficiencia y eficacia de la infraestructura componente del sistema de acueducto mediante su intervención parcial o total.</t>
  </si>
  <si>
    <t>Acueductos optimizados</t>
  </si>
  <si>
    <t xml:space="preserve">Mejorar los servicios públicos, servicio de acueducto y agua potable, en cobertura, calidad y continuidad en el Municipio de Pradera  </t>
  </si>
  <si>
    <t>Realizar el aseguramiento, control, calidad y cobertura en el tema de abastecimiento de agua en el municipio de Pradera</t>
  </si>
  <si>
    <t>2023765630036
2023765630023</t>
  </si>
  <si>
    <t>6.2. De aquí a 2030, lograr el acceso a servicios de saneamiento e higiene adecuados y equitativos para todos y poner fin a la defecación al aire libre, prestando especial atención a las necesidades de las mujeres y las niñas y las personas en situaciones de vulnerabilidad</t>
  </si>
  <si>
    <t>6.2</t>
  </si>
  <si>
    <t>Aumentar la capacidad del alcantarillados con acciones y obras requeridas</t>
  </si>
  <si>
    <t>Alcantarillados ampliados</t>
  </si>
  <si>
    <t>Cobertura de alcantarillado (REC)</t>
  </si>
  <si>
    <t>6.4. De aquí a 2030, aumentar considerablemente el uso eficiente de los recursos hídricos en todos los sectores y asegurar la sostenibilidad de la extracción y el abastecimiento de agua dulce para hacer frente a la escasez de agua y reducir considerablemente el número de personas que sufren falta de agua</t>
  </si>
  <si>
    <t>6.4</t>
  </si>
  <si>
    <t>Número de suscriptores de Veolia</t>
  </si>
  <si>
    <t>12.225 suscriptores del servicio de aseo</t>
  </si>
  <si>
    <t>Pago de subsidios de servicio de aseo a los beneficiarios</t>
  </si>
  <si>
    <t>Usuarios beneficiados con subsidios al consumo del servicio de aseo</t>
  </si>
  <si>
    <t>Servicio de apoyo financiero para subsidios al consumo en los servicios públicos domiciliarios</t>
  </si>
  <si>
    <t>Secretaria de Planeación</t>
  </si>
  <si>
    <t xml:space="preserve">Inversión </t>
  </si>
  <si>
    <t xml:space="preserve">Propender por la gestión de información estadística y de estratificación en la prestación de los servicios públicos domiciliarios </t>
  </si>
  <si>
    <t>Subsidios a los Servicios Públicos de Acueducto, Alcantarillado y Aseo</t>
  </si>
  <si>
    <t>Número de suscriptores de Acuavalle</t>
  </si>
  <si>
    <t>11.183 suscriptores del servicio de alcantarillado</t>
  </si>
  <si>
    <t>Pago de subsidios de alcantarillado a los beneficiarios</t>
  </si>
  <si>
    <t>Usuarios beneficiados con subsidios al consumo del servicio de alcantarillado</t>
  </si>
  <si>
    <t>12.546 suscriptores del servicio de acueducto</t>
  </si>
  <si>
    <t>Pago de subsidios de acueducto a los beneficiarios</t>
  </si>
  <si>
    <t>Usuarios beneficiados con subsidios al consumo del servicio de acueducto</t>
  </si>
  <si>
    <t>Documento</t>
  </si>
  <si>
    <t>11.3. De aquí a 2030, aumentar la urbanización inclusiva y sostenible y la capacidad para la planificación y la gestión participativas, integradas y sostenibles de los asentamientos humanos en todos los países</t>
  </si>
  <si>
    <t>11.3</t>
  </si>
  <si>
    <t xml:space="preserve">Alcaldía Municipal - Secretaría de Planeación -  Acuerdo 019/2002 </t>
  </si>
  <si>
    <t>Revisión general del Plan Básico de Ordenamiento Territorial - PBOT adoptado mediante Acuerdo 019 de 2002, el cual requiere nuevos estudios de diagnóstico y formulación.</t>
  </si>
  <si>
    <t>Documentos de planeación en Ordenamiento Territorial Implementados</t>
  </si>
  <si>
    <t>Documentos de planeación</t>
  </si>
  <si>
    <t>Ordenamiento territorial y desarrollo urbano</t>
  </si>
  <si>
    <t>4002</t>
  </si>
  <si>
    <t xml:space="preserve">Propender por la planificación del territorio municipal para el aprovechamiento y uso de sus suelos, el desarrollo integral del municipio bajo modelos de sostenibilidad ambiental, económica y social. </t>
  </si>
  <si>
    <t>Por una Pradera cívica y sostenible en su Ordenamiento Territorial y su desarrollo urbano.</t>
  </si>
  <si>
    <t>Realizar el reordenamiento territorial del municipio mediante la ejecución, control y seguimiento a la actualización del Plan Básico de Ordenamiento Territorial – PBOT, conforme a lo permitido por la ley 388 de 1997, teniendo en cuenta la activa participación de los diferentes sectores sociales y comunitarios de Pradera</t>
  </si>
  <si>
    <t>No existe ningún estudio oficial</t>
  </si>
  <si>
    <t xml:space="preserve">Elaborar un Estatuto de Espacio Público o documento similar que establezca los lineamientos de diseño de intervenciones en el espacio público. </t>
  </si>
  <si>
    <t>Documentos de planeación elaborados</t>
  </si>
  <si>
    <t>Gestión /inversión</t>
  </si>
  <si>
    <t xml:space="preserve">13.b. Promover mecanismos para aumentar la capacidad de planificación y gestión eficaces en relación con el cambio climtico en los paises menos adelantados y los pequeños estados insulares </t>
  </si>
  <si>
    <t>13.b</t>
  </si>
  <si>
    <t>Diseñar una propuesta de intervención de planeación sostenible para Pradera que permita el incremento de zonas verdes, siembra de árboles, uso adecuado del espacio público, uso de materiales semi impermeables para los acabados de piso en el espacio público, la movilidad con medios de transporte no motorizados, uso de energías alternativas, entre otros.</t>
  </si>
  <si>
    <t>Documentos de planeación con la propuesta de acciones de mitigación y adaptación al cambio climático diseñados</t>
  </si>
  <si>
    <t>Documentos de planeación para la gestión del cambio climático y un desarrollo bajo en carbono y resiliente al clima</t>
  </si>
  <si>
    <t xml:space="preserve"> Gestión del cambio climático para un desarrollo bajo en carbono y resiliente al clima</t>
  </si>
  <si>
    <t>AMBIENTE Y DESARROLLO SOSTENIBLE</t>
  </si>
  <si>
    <t xml:space="preserve">Secretaria de Planeación corresponsable Secretaria de Ambiente, Vivienda y Desarrollo Sostenible
</t>
  </si>
  <si>
    <t>AMBIENTE Y VIVIENDA</t>
  </si>
  <si>
    <t>Secretaria de ambiente , vivienda y desarrollo territorial.</t>
  </si>
  <si>
    <t>Minimizar el impacto ambiental y fomentar un desarrollo económico sostenible que respete y proteja los recursos naturales.</t>
  </si>
  <si>
    <t xml:space="preserve">Documentos de instrumentos técnicos de evaluación y seguimiento ambiental realizados </t>
  </si>
  <si>
    <t>Documentos de instrumentos técnicos de evaluación y seguimiento ambiental</t>
  </si>
  <si>
    <t>32</t>
  </si>
  <si>
    <t xml:space="preserve">49119 Habitantes </t>
  </si>
  <si>
    <t>Secretaría de ambiente, vivienda y desarrollo territorial</t>
  </si>
  <si>
    <t>Realizar seguimiento y control a la Implementación de las medidas correspondientes para el adecuado manejo de los vertimientos en el municipio.</t>
  </si>
  <si>
    <t>Pradera Hídrico</t>
  </si>
  <si>
    <t>Gestión integral del recurso hídrico del municipio de Pradera</t>
  </si>
  <si>
    <t> 273,38</t>
  </si>
  <si>
    <t>Hectáreas</t>
  </si>
  <si>
    <t>Áreas en proceso de restauración, recuperación y rehabilitación de ecosistemas degradados</t>
  </si>
  <si>
    <t>Informe de Gestión 2020-2023</t>
  </si>
  <si>
    <t>Promover un cambio cultural hacia el uso eficiente del agua, sensibilizando a la población sobre su importancia y ofreciendo herramientas prácticas para lograrlo.</t>
  </si>
  <si>
    <t xml:space="preserve">Proyectos para la promoción del uso eficiente y ahorro del agua formulados  </t>
  </si>
  <si>
    <t>Servicio de asistencia técnica para la promoción del uso eficiente y ahorro del agua</t>
  </si>
  <si>
    <t xml:space="preserve"> Gestión integral del recurso hídrico</t>
  </si>
  <si>
    <t>Secretaria de ambiente, vivienda y desarrollo territorial, gobernación del valle, alcaldías involucradas, Corporación autónoma regional del valle, empresas privadas</t>
  </si>
  <si>
    <t>Promover el uso responsable del recurso hídrico , buscando un equilibrio entre la comunidad y su entorno.</t>
  </si>
  <si>
    <t>11.6. De aquí a 2030, reducir el impacto ambiental negativo per cápita de las ciudades, incluso prestando especial atención a la calidad del aire y la gestión de los desechos municipales y de otro tipo</t>
  </si>
  <si>
    <t>11.6</t>
  </si>
  <si>
    <t>Revisión e implementación del PGIRS</t>
  </si>
  <si>
    <t>Plan de Gestión Integral de Residuos Solidos implementado</t>
  </si>
  <si>
    <t>Servicios de implementación del Plan de Gestión Integral de Residuos Solidos PGIRS</t>
  </si>
  <si>
    <t xml:space="preserve"> Acceso de la población a los servicios de agua potable y saneamiento básico</t>
  </si>
  <si>
    <t>Vivienda, ciudad y territorio</t>
  </si>
  <si>
    <t>Adopción, Actualización e Implementación del PGIRS</t>
  </si>
  <si>
    <t>Pradera con Residuos  Responsables</t>
  </si>
  <si>
    <t>PGIRS</t>
  </si>
  <si>
    <t>Ambiente- Porcentaje de Municipios que tratan adecuadamente los residuos sólidos.</t>
  </si>
  <si>
    <t>Compra y/o alquier de lote para punto limpio</t>
  </si>
  <si>
    <t>Soluciones de disposición final de residuos sólidos construidas</t>
  </si>
  <si>
    <t>Manejo adecuado de Residuos de Construcción y demolición en el municipio de Pradera.</t>
  </si>
  <si>
    <t> 5</t>
  </si>
  <si>
    <t>16.10. Garantizar el acceso público a la información y proteger las libertades fundamentales, de conformidad con las leyes nacionales y los acuerdos internacionales</t>
  </si>
  <si>
    <t>16.10</t>
  </si>
  <si>
    <t xml:space="preserve">Identificación, recopilación y evaluación de la información esencial para la formulación de la politica pública local del Cambio Climático con entes territoriales, gremios e  Instituciones de investigación. </t>
  </si>
  <si>
    <t xml:space="preserve">Campañas de información en gestión de cambio climático realizadas </t>
  </si>
  <si>
    <t>Servicio de divulgación de la información en gestión del cambio climático para un desarrollo bajo en carbono y resiliente al clima</t>
  </si>
  <si>
    <t>Gestión del cambio climático para un desarrollo bajo en carbono y resiliente al clima</t>
  </si>
  <si>
    <t>Secretaria de ambiente, vivienda y desarrollo territorial, gobernación del valle del cauca, secretaria de gobierno (gestión del riesgo)</t>
  </si>
  <si>
    <t>Adoptar e Implementar el Plan Integra de adaptación al cambio climático (PNACC)</t>
  </si>
  <si>
    <t>Pradera protege nuestra Biodiversidad y ecosistema</t>
  </si>
  <si>
    <t xml:space="preserve">Gestión Cambio climático </t>
  </si>
  <si>
    <t>3.d. Reforzar la capacidad de todos los países, en particular los países en desarrollo, en materia de alerta temprana, reducción de riesgos y gestión de los riesgos para la salud nacional y mundial</t>
  </si>
  <si>
    <t>3.d</t>
  </si>
  <si>
    <t>Empalme, 2023</t>
  </si>
  <si>
    <t>Atención integral a la fauna</t>
  </si>
  <si>
    <t>Animales atendidos</t>
  </si>
  <si>
    <t>Servicio de atención integral a la fauna</t>
  </si>
  <si>
    <t>4501061</t>
  </si>
  <si>
    <t>Gobierno Territorial</t>
  </si>
  <si>
    <t>Secretaria de ambiente, vivienda y desarrollo territorial, secretaría de gobierno, secretaría de movilidad, dirección local de salud, secretaría de desarrollo rural</t>
  </si>
  <si>
    <t>Generar acciones de Bienestar y Protección animal</t>
  </si>
  <si>
    <t xml:space="preserve"> Protegiendo nuestra Biodiversidad y ecosistemas </t>
  </si>
  <si>
    <t>Mantenimiento</t>
  </si>
  <si>
    <t>2024765630065
2024765630063</t>
  </si>
  <si>
    <t>15.2. Para 2020, promover la gestión sostenible de todos los tipos de bosques, poner fin a la deforestación, recuperar los bosques degradados e incrementar la forestación y la reforestación a nivel mundial</t>
  </si>
  <si>
    <t>15.2</t>
  </si>
  <si>
    <t>10 hectáreas</t>
  </si>
  <si>
    <t>HECTAREAS</t>
  </si>
  <si>
    <t>273Has+3.884m2</t>
  </si>
  <si>
    <t>Compra y mantenimiento de predios para la conservación del recurso hídrico abastecedores de acueductos rurales.</t>
  </si>
  <si>
    <t>Áreas en proceso de restauración</t>
  </si>
  <si>
    <t>Servicio de restauración de ecosistemas</t>
  </si>
  <si>
    <t xml:space="preserve"> Conservación de la biodiversidad y sus servicios ecosistémicos</t>
  </si>
  <si>
    <t xml:space="preserve">Garantizar la protección a largo plazo de áreas estratégicas para la conservación del recurso hídrico con el fin de Salvaguardar la calidad y cantidad de agua disponible </t>
  </si>
  <si>
    <t>Adquisición, preservación y mantenimiento de predios de conservación del recurso hídrico.    ( Art 111 ley 99 de 1993)</t>
  </si>
  <si>
    <t>Informe de empalme no lo contempla</t>
  </si>
  <si>
    <t>ND</t>
  </si>
  <si>
    <t>Implementar la reforestacion y aumento de cobertura arborea en zonas urbanas y rurales.</t>
  </si>
  <si>
    <t>Árboles plantados</t>
  </si>
  <si>
    <t>Servicio de reforestación de ecosistemas</t>
  </si>
  <si>
    <t>Secretaria de ambiente, vivienda y desarrollo territorial, gobernación del valle, alcaldía de candelaria, Corporación autónoma regional del valle, empresas privadas.</t>
  </si>
  <si>
    <t xml:space="preserve">Determinar  áreas de conservación  para establecer  bosques de recuperación mediante  programas  de reforestación y embellecimiento del casco urbano </t>
  </si>
  <si>
    <t>Participación activa de la secretaria de Ambiente y Vivienda en los distintos espacios medio ambientales CIDEA, CODEPHAR.</t>
  </si>
  <si>
    <t xml:space="preserve">Estrategias educativo ambientales y de participación implementadas </t>
  </si>
  <si>
    <t>Servicio de asistencia técnica para la implementación de lasestrategias educativo ambientales y de participación</t>
  </si>
  <si>
    <t xml:space="preserve">Educación ambiental </t>
  </si>
  <si>
    <t>3208</t>
  </si>
  <si>
    <t>secretaria de ambiente,  cvc, gobernación del valle y entes territoriales Acuavalle, asobol,parques nacional, ministerio de medio ambiente, sector agroindustrial.</t>
  </si>
  <si>
    <t>Promover y Fortalecer  la Gestión ambiental municipal en los ámbitos de participación ciudadana e interinstitucional .</t>
  </si>
  <si>
    <t>Campañas de Sensibilizacion Ambiental en temas de:  Cambio Climatico, Uso y manejo eficiente del Agua, Manejo adecuado  de Residuos Solidos,  Reforestacion y arborizacion, Biodiversidad  con intervenciones poblacionales en zona Rural , Zona Urbana y municipal en general</t>
  </si>
  <si>
    <t>Campañas de educación ambiental y participación implementadas</t>
  </si>
  <si>
    <t>Servicio de divulgación de la información de la política nacional de educación ambiental y participación</t>
  </si>
  <si>
    <t>Sensibilizar, informar y motivar a la población sobre la importancia de la protección del medio ambiente y la adopción de comportamientos sostenibles mediante campañas de educación ambiental.</t>
  </si>
  <si>
    <t>11.1. De aquí a 2030, asegurar el acceso de todas las personas a viviendas y servicios básicos adecuados, seguros y asequibles y mejorar los barrios marginales</t>
  </si>
  <si>
    <t>11.1</t>
  </si>
  <si>
    <t xml:space="preserve"> Realizar la adquisicion de un predio para desarrollar un proyecto de vivenda de interes social que permirta dar cumplimiento con la sentencia de reubicacion de las personas del asentamiento humano en la Rivera del rio Bolo - barrios 1° de Mayo, Marcella y las Vegas.</t>
  </si>
  <si>
    <t>Hogares beneficiados con apoyo financiero para reubicación definitiva</t>
  </si>
  <si>
    <t>Servicio de apoyo financiero para reubicación definitiva de hogares</t>
  </si>
  <si>
    <t xml:space="preserve"> Ordenamiento territorial y desarrollo urbano</t>
  </si>
  <si>
    <t>680 habitantes</t>
  </si>
  <si>
    <t>Secretaria de ambiente, vivienda y desarrollo territorial , corporación autónoma regional del valle del cauca, Parques nacionales naturales las hermosas (PNN).</t>
  </si>
  <si>
    <t>Adquirir lote para reubicación de familias.</t>
  </si>
  <si>
    <t>Pradera prospera con vivienda digna</t>
  </si>
  <si>
    <t>Adquisición de predios para reubicación</t>
  </si>
  <si>
    <t>Déficit cualitativo de vivienda (Censo)</t>
  </si>
  <si>
    <t>Elaboración de la actualizacion del documento tecnico de la politica de vivienda que se adoptará e implementará en el muncipio de Pradera.</t>
  </si>
  <si>
    <t>Documentos de planeación en política de vivienda elaborados</t>
  </si>
  <si>
    <t xml:space="preserve">  Propender por la generación del Subsidio Familiar de Vivienda Municipal, con el propósito de que los hogares más pobres de la población tengan una ayuda complementaria para comprar una solución de vivienda</t>
  </si>
  <si>
    <t>Fortalecer la política pública de vivienda de interés social</t>
  </si>
  <si>
    <t>Déficit cuantitativo de vivienda (Censo)</t>
  </si>
  <si>
    <t>Titular predios a los habitantes del barrio Manuel Jose Ramirez de un predio que fue del municipio, se otorgó hace mas de 30 años y no se legalizó por sus poseedores.</t>
  </si>
  <si>
    <t>Asistencias técnicas y jurídicas realizadas</t>
  </si>
  <si>
    <t>Servicio de asistencia técnica y jurídica en saneamiento y titulación de predios</t>
  </si>
  <si>
    <t>Acceso a soluciones de vivienda</t>
  </si>
  <si>
    <t>4000 Habitantes</t>
  </si>
  <si>
    <t>Secretaria de ambiente, vivienda y desarrollo territorial, corporación autónoma regional del valle del cauca, Parques nacionales naturales las hermosas (PNN).</t>
  </si>
  <si>
    <t>Legalización de la tenencia de  predios</t>
  </si>
  <si>
    <t>Titulación de Predios</t>
  </si>
  <si>
    <t xml:space="preserve">2024765630069
2024765630067
</t>
  </si>
  <si>
    <t>Asignar subsidios de mejoramiento de vivienda en la zona Rural, con el fin de disminuir el deficit cualitativo de vivienda en el muncipiod e Pradera.</t>
  </si>
  <si>
    <t>Hogares beneficiados con mejoramiento de una vivienda  </t>
  </si>
  <si>
    <t>Servicio de apoyo financiero para mejoramiento de vivienda</t>
  </si>
  <si>
    <t>200 habitantes</t>
  </si>
  <si>
    <t>Mejorar las condiciones habitacionales de familias de bajos ingresos</t>
  </si>
  <si>
    <t>Mejoramiento de Vivienda</t>
  </si>
  <si>
    <t>11.b. De aquí a 2020, aumentar considerablemente el número de ciudades y asentamientos humanos que adoptan e implementan políticas y planes integrados para promover la inclusión, el uso eficiente de los recursos, la mitigación del cambio climático y la adaptación a él y la resiliencia ante los desastres, y desarrollar y poner en práctica, en consonancia con el Marco de Sendai para la Reducción del Riesgo de Desastres 2015-2030, la gestión integral de los riesgos de desastre a todos los niveles</t>
  </si>
  <si>
    <t>11.b</t>
  </si>
  <si>
    <t>Un estudio fue elaborado por INGEOMINAS y CVC en 1.999 y el segundo fue elaborado por la Universidad del Valle en el año 2018 sobre Avenidas Torrenciales en la zona urbana.</t>
  </si>
  <si>
    <t>1999 / 2018</t>
  </si>
  <si>
    <t xml:space="preserve">Los estudios de Gestión del Riesgo de Desastres se refieren a tres escenarios de riesgo </t>
  </si>
  <si>
    <t>Estudios de riesgo de desastres elaborados</t>
  </si>
  <si>
    <t>Estudios de riesgo de desastres</t>
  </si>
  <si>
    <t>Gestión del riesgo de desastres y emergencias</t>
  </si>
  <si>
    <t>49.416 habitantes de Pradera</t>
  </si>
  <si>
    <t>Responsable Secretaría de Planeación
Corresponsable Secretaria de Gobierno (Conocimiento del riesgo)
Secretaría de Ambiente, Vivienda y Desarrollo Territorial</t>
  </si>
  <si>
    <t>Generar acciones de prevención y mitigación de desastres a través del conocimiento del riesgo y el trabajo articulado con organismos de socorro.</t>
  </si>
  <si>
    <t>Pradera prospera en la gestión del riesgo y la atención de desastres.</t>
  </si>
  <si>
    <t>Impulsar la elaboración del mapa de riesgos connaturales del municipio con las entidades competentes</t>
  </si>
  <si>
    <t>Informe de empalme  2020-2023</t>
  </si>
  <si>
    <t>Implemenra 4 sistemas de alerta temprana durante el periodo de gobierno</t>
  </si>
  <si>
    <t>Sistemas de Alerta Temprana implementados</t>
  </si>
  <si>
    <t>"Servicio de monitoreo y seguimiento para la gestión del riesgo"</t>
  </si>
  <si>
    <t>Comunidad en general</t>
  </si>
  <si>
    <t>Secretaria de gobierno</t>
  </si>
  <si>
    <t xml:space="preserve">INVERSIÓN </t>
  </si>
  <si>
    <t>Proveer los mecanismos para la prevención, mitigación y gestión del riesgo de desastres</t>
  </si>
  <si>
    <t>Gestionar el fortalecimiento de convenios interadministrativos con los Organismos de Gestión de Riesgos (Bomberos Voluntarios, Defensa Civil, Cruz Roja y demás) que les permita un mejor funcionamiento y prestación del servicio</t>
  </si>
  <si>
    <t>Implementar acciones de prevencion y atencion a emergencia y desastres</t>
  </si>
  <si>
    <t>Emergencias y desastres atendidas</t>
  </si>
  <si>
    <t>Servicio de atención a emergencias y desastres</t>
  </si>
  <si>
    <t>Generar acciones para la atención de emergencias y desastres en el municipio</t>
  </si>
  <si>
    <t>Fortalecer los cuerpos de socorro del Municipio.</t>
  </si>
  <si>
    <t>Asistir tecnicamente a  organismos de socorro durante el perdiodo de gobierno</t>
  </si>
  <si>
    <t>Instancias territoriales asistidas</t>
  </si>
  <si>
    <t>Fortalecer los convenios con organismos de socorro y entidades que promuevan la prevención y mitigación de desastres.</t>
  </si>
  <si>
    <t>BPIN de proyecto de CMDR</t>
  </si>
  <si>
    <t>Realizar actividades orientadas a desarrollar capacidades locales con los grupos beneficiarios del territorio rural, a través de rutas de aprendizaje, pasantías, espacios de participación y/o ferias locales que beneficien a los habitantes de la zona rural en la toma de decisiones y la inclusión productiva</t>
  </si>
  <si>
    <t>Grupos fortalecidos</t>
  </si>
  <si>
    <t>Servicio de fortalecimiento de capacidades locales</t>
  </si>
  <si>
    <t>Aunar esfuerzos con diversos actores rurales tendientes a la implementación y/o gestión de políticas públicas, así como la financiación, proyectos y espacios que permitan impactar positivamente el desarrollo rural integral y/o la  reforma rural integral en el municipio.</t>
  </si>
  <si>
    <t>Por un territorio rural incluyente y participativo alineado con las políticas publicas</t>
  </si>
  <si>
    <t>Fortalecer el Consejo Municipal de Desarrollo Rural. - CMDR, como instancia de coordinación, concertación y participación, con una verdadera representación de las comunidades; las instituciones públicas y privadas con presencia en el sector</t>
  </si>
  <si>
    <t>Secretaría de Desarrollo Rural, 2023</t>
  </si>
  <si>
    <t>Apoyar a los productores rurales, campesinos, comunidades étnicas, entre otros que permitan alinear las políticas públicas, planes y procesos productivos para el sector rural y agropecuario</t>
  </si>
  <si>
    <t>Socialización y estudio de las políticas públicas referidas al sector rural.</t>
  </si>
  <si>
    <t>12.2. De aquí a 2030, lograr la gestión sostenible y el uso eficiente de los recursos naturales</t>
  </si>
  <si>
    <t>12.2</t>
  </si>
  <si>
    <t>Implementar estrategias para la articulación, promoción y ejecución de rutas agroecológicas, las cuales incluyen huertas que desarrollan procesos de agricultura alternativa y sostenible en el municipio de Pradera, Valle</t>
  </si>
  <si>
    <t>Rutas agroecológicas implementadas</t>
  </si>
  <si>
    <t>Servicio de implementación de rutas agroecológicas</t>
  </si>
  <si>
    <t>Ciencia, tecnología e innovación agropecuaria</t>
  </si>
  <si>
    <t>Armonizar administrativa y financieramente la Secretaría de Desarrollo Agropecuario. - S.D.A., de acuerdo con las políticas nacionales (Plan de Desarrollo Nacional, Ministerio de Agricultura y Desarrollo Rural), departamentales (Secretaría de Agricultura y Pesca), al igual que con el Plan de Desarrollo Municipal. - PAM y del Proyecto Integral de Asistencia Técnica Municipal</t>
  </si>
  <si>
    <t>5.c. Aprobar y fortalecer políticas acertadas y leyes aplicables para promover la igualdad de género y el empoderamiento de todas las mujeres y las niñas a todos los niveles</t>
  </si>
  <si>
    <t>5.c</t>
  </si>
  <si>
    <t>INFORME DE EMPALME</t>
  </si>
  <si>
    <t>Implementar estrategias de participacion comunitaria</t>
  </si>
  <si>
    <t>Estrategias de promoción de la garantía de derechos implementadas</t>
  </si>
  <si>
    <t>Servicio de promoción de la garantía de derechos</t>
  </si>
  <si>
    <t>SECRETARIA DE GOBIERNO</t>
  </si>
  <si>
    <t>Cultos religiosos</t>
  </si>
  <si>
    <t>PRADERA PROSPERA EN SEGURIDAD Y PAZ TERRITORIAL</t>
  </si>
  <si>
    <t xml:space="preserve">Programas o campañas sobre la tolerancia y la no discriminación por motivos religiosos </t>
  </si>
  <si>
    <t>Pobreza - Índice de pobreza multidimensional - IPM</t>
  </si>
  <si>
    <t xml:space="preserve">FIRMES HACIA UN DESARROLLO SOCIAL INCLUYENTE </t>
  </si>
  <si>
    <t>L-1</t>
  </si>
  <si>
    <t>2024765630051
2024765630056
2024765630040
2024765630041
2024765630053</t>
  </si>
  <si>
    <t>16.3. Promover el estado de derecho en los planos nacional e internacional y garantizar la igualdad en el acceso a la justicia para todos</t>
  </si>
  <si>
    <t>16.3</t>
  </si>
  <si>
    <t>Atender a la poblacion victima registrada en el registro Unico de Victimas RUV</t>
  </si>
  <si>
    <t>Víctimas atendidas</t>
  </si>
  <si>
    <t>Servicio de orientación y comunicación a las víctimas</t>
  </si>
  <si>
    <t>Atención, asistencia  y reparación integral a las víctimas</t>
  </si>
  <si>
    <t>INCLUSIÓN SOCIAL Y RECONCILIACIÓN</t>
  </si>
  <si>
    <t>41</t>
  </si>
  <si>
    <t>Victimas del conflicto armado</t>
  </si>
  <si>
    <t>Fortalecer las medidas de reparación, atención humanitaria, ingreso a sistema de registro y el apoyo de reparación integral a victimas del conflicto armado</t>
  </si>
  <si>
    <t xml:space="preserve">Medidas de reparación individual o colectiva y apoyar los procesos de reparación integral </t>
  </si>
  <si>
    <t>2024765630058         2024765630052</t>
  </si>
  <si>
    <t xml:space="preserve">Desarrollar estrategias comunitarias para el acceso a la justicia </t>
  </si>
  <si>
    <t>Estrategias de acceso a la justicia desarrolladas</t>
  </si>
  <si>
    <t>Servicio de promoción del acceso a la justicia</t>
  </si>
  <si>
    <t xml:space="preserve"> Promoción al acceso a la justicia</t>
  </si>
  <si>
    <t>1202</t>
  </si>
  <si>
    <t>JUSTICIA Y DEL DERECHO</t>
  </si>
  <si>
    <t>SECRETARIA DE GOBIERNO, FISCALIA GENERAL DE LA NACION</t>
  </si>
  <si>
    <t xml:space="preserve">Gestionar  los convenios requeridos para implementar  los mecanismos de acceso a la justicia </t>
  </si>
  <si>
    <t>PRADERA PROSPERA CON JUSTICIA PARA TODOS</t>
  </si>
  <si>
    <t>Fortalecer institucionalmente la figura administrativa de jueces de paz</t>
  </si>
  <si>
    <t>2024765630046  2024765630047</t>
  </si>
  <si>
    <t xml:space="preserve">Realizar convwnios interadministrativos con instituciones o entidades oficiales. </t>
  </si>
  <si>
    <t>Compromisos suscritos</t>
  </si>
  <si>
    <t>Servicio de articulación entre la Rama Ejecutiva y la Rama Judicial</t>
  </si>
  <si>
    <t>JUECES DE PAZ, SECRETARIA DE GOBIERNO, INSPECCION DE POLICIA</t>
  </si>
  <si>
    <t>Gestionar convenios con los organismos judiciales para la recepción y atención presencial de denuncias con enfoque penal, en las instancias locales  Gestionar la ampliación de cobertura al acceso a la administración de justicia  acordes a las necesidades de la comunidad</t>
  </si>
  <si>
    <t>Los productos y metas relacionados con capacitaciones y procesos de formación se ejecutarán a través de un solo proyecto</t>
  </si>
  <si>
    <t>IMCT, INFORME DE EMPALME</t>
  </si>
  <si>
    <t>Realizar 68 capacitacion en formalizacion para el trabajo durante la loriodo de gobierno</t>
  </si>
  <si>
    <t>Capacitaciones realizadas</t>
  </si>
  <si>
    <t>Servicio de educación para el trabajo en Escuelas Taller</t>
  </si>
  <si>
    <t>Gestión, protección y salvaguardia del patrimonio cultural colombiano</t>
  </si>
  <si>
    <t>Población de los grupos vulnerables, Artistas, Gestores y Portadores de tradición</t>
  </si>
  <si>
    <t>PRINCIPAL (IMCT), SECRETARIA DE INTEGRACION SOCIAL, SECRETARIA DE EDUCACION Y  DESARROLLO RURAL</t>
  </si>
  <si>
    <t>fortalecer y descentralizar las escuelas de formación artística y cultural garantizando la participación de los grupos poblacionales de la zona rural y urbana</t>
  </si>
  <si>
    <t>PRADERA PROMUEVE LA IDENTIDAD CULTURAL</t>
  </si>
  <si>
    <t>Impulsar la presencia de la educación cultural y artística en todas las instituciones educativas para favorecer el aprendizaje cultural y la adquisición de habilidades en las distintas corrientes artísticas</t>
  </si>
  <si>
    <t>Dotaciones entregadas para procesos artísticos y culturales</t>
  </si>
  <si>
    <t>Pendiente formulación del proyecto para las vigencias 2025 y 2026</t>
  </si>
  <si>
    <t xml:space="preserve">Realizar 4 asistencias tecnicas a consejeros culturales durante el periodo de gobierno </t>
  </si>
  <si>
    <t>Asistencias técnicas a los consejeros de cultura realizadas</t>
  </si>
  <si>
    <t>Servicio de asistencia técnica en el fortalecimiento de los consejeros de cultura</t>
  </si>
  <si>
    <t>Promoción y acceso efectivo a procesos culturales y artísticos</t>
  </si>
  <si>
    <t>33</t>
  </si>
  <si>
    <t>Artistas, Gestores y Portadores de tradición, población de la zona urbana y rural del municipio</t>
  </si>
  <si>
    <t xml:space="preserve">PRINCIPAL (IMCT), SECRETARIA DE INTEGRACION SOCIAL,SECRETARIA DESARROLLO ECONOMICO, SECRETARIA DE EDUCACION Y DESARROLLO RURAL </t>
  </si>
  <si>
    <t>Fomentar la participación en los procesos de construcción colectiva para el arte y la cultura.</t>
  </si>
  <si>
    <t>Consejos de cultura existentes (política de paz) - Cultura</t>
  </si>
  <si>
    <t>Cultura - Bibliotecas Itinerantes implementadas</t>
  </si>
  <si>
    <t>11.4. Redoblar los esfuerzos para proteger y salvaguardar el patrimonio cultural y natural del mundo</t>
  </si>
  <si>
    <t>11.4</t>
  </si>
  <si>
    <t>Realizar la politica publica del sector Cultura durante el periodo de gobierno</t>
  </si>
  <si>
    <t>Documentos normativos realizados</t>
  </si>
  <si>
    <t>Documentos normativos</t>
  </si>
  <si>
    <t>3301</t>
  </si>
  <si>
    <t xml:space="preserve">PRINCIPAL (IMCT), SECRETARIA DE INTEGRACION SOCIAL, SECRETARIA DE EDUCACION Y DESARROLLO RURAL </t>
  </si>
  <si>
    <t xml:space="preserve">Política pública de cultura </t>
  </si>
  <si>
    <t>2023765630026
2023765630029</t>
  </si>
  <si>
    <t>Desarrollar 28 eventos de promocion artistica y cultural durante el periodo de gobierno</t>
  </si>
  <si>
    <t>Eventos de promoción de actividades culturales realizados</t>
  </si>
  <si>
    <t>Servicio de promoción de actividades culturales</t>
  </si>
  <si>
    <t xml:space="preserve">Construcción de la identidad municipal a través de las manifestaciones artística y culturales </t>
  </si>
  <si>
    <t>Gestionar	 recursos	a	través	del	Sistema	General	de Participaciones SGP, la Ley de Espectáculos y del Sistema General de Regalías SGR, para la realización de festivales y festividades culturales y artísticas en el sector urbano y rural</t>
  </si>
  <si>
    <t>4.7. De aquí a 2030, asegurar que todos los alumnos adquieran los conocimientos teóricos y prácticos necesarios para promover el desarrollo sostenible, entre otras cosas mediante la educación para el desarrollo sostenible y los estilos de vida sostenibles, los derechos humanos, la igualdad de género, la promoción de una cultura de paz y no violencia, la ciudadanía mundial y la valoración de la diversidad cultural y la contribución de la cultura al desarrollo sostenible</t>
  </si>
  <si>
    <t>4.7</t>
  </si>
  <si>
    <t>137 GESTORES Y ARTISTAS</t>
  </si>
  <si>
    <t>Realizar capacitacion a 150 gestores cultiurales durante el periodo de gobierno</t>
  </si>
  <si>
    <t>Gestores culturales capacitados</t>
  </si>
  <si>
    <t>Servicio de educación informal al sector artístico y cultural</t>
  </si>
  <si>
    <t xml:space="preserve">Artistas, Gestores y Portadores de tradición </t>
  </si>
  <si>
    <t>PRINCIPAL (IMCT), SECRETARIA DE DESARROLLO ECONOMICO Y DESARROLLO RURAL</t>
  </si>
  <si>
    <t>Fortalecer los gestores culturas, artistas y portadores de la zona rural y urbana del municipio de Pradera</t>
  </si>
  <si>
    <t>Articular alianzas estratégicas entre el sector público, las empresas y las instituciones académicas, para gestionar estímulos económicos y académicos a los artistas y gestores culturales del municipio</t>
  </si>
  <si>
    <t xml:space="preserve">4.a. Construir y adecuar instalaciones educativas que tengan en cuenta las necesidades de los niños y las personas con discapacidad y las diferencias de género, y que ofrezcan entornos de aprendizaje seguros, no violentos, inclusivos y eficaces para todos. </t>
  </si>
  <si>
    <t>4.a</t>
  </si>
  <si>
    <t>Atender 68 procesos de formacion artistica y cultural durante el periodo de gobierno.</t>
  </si>
  <si>
    <t>Procesos de formación atendidos</t>
  </si>
  <si>
    <t>Servicio de apoyo al proceso de formación artística y cultural</t>
  </si>
  <si>
    <t xml:space="preserve">Población de los grupos vulnerables, Artistas, Gestores y Portadores de tradición </t>
  </si>
  <si>
    <t>Fortalecer y descentralizar las escuelas de formación artística y cultural garantizando la participación de los grupos poblacionales de la zona rural y urbana</t>
  </si>
  <si>
    <t>Fortalecer los programas y proyectos artísticos y culturales vinculando a niños, jóvenes, adultos, adultos mayores, miembros de la comunidad LGTBIQ+, Situación de Discapacidad, víctimas del conflicto armado, en la creación, formación, investigación, producción, distribución, de los bienes y servicios culturales y artísticos de Pradera</t>
  </si>
  <si>
    <t>IMCT, INFORME DE EMPALME, Biblioteca</t>
  </si>
  <si>
    <t xml:space="preserve">Adecuacion y mejoramiento de escenarios para practicas culturales </t>
  </si>
  <si>
    <t>Centros culturales adecuados</t>
  </si>
  <si>
    <t>SECRETARÍA DE INFRAESTRUCTURA –INSTITUTO MUNICIPAL DE CULTURA Y TURISMO</t>
  </si>
  <si>
    <t>Adecuar los escenarios para las practicas culturales y artísticas del municipio de Pradera</t>
  </si>
  <si>
    <t>Impulsar el fortalecimiento y mejoramiento de la infraestructura de los centros culturales del municipio propiciando la construcción de nuevos espacios para promover actividades y acciones encaminadas a desarrollar eventos, festividades y conmemoraciones culturales</t>
  </si>
  <si>
    <t>Infraestructura de uso cultural</t>
  </si>
  <si>
    <t>SALUD</t>
  </si>
  <si>
    <t>3.8. Lograr la cobertura sanitaria universal, incluida la protección contra los riesgos financieros, el acceso a servicios de salud esenciales de calidad y el acceso a medicamentos y vacunas inocuos, eficaces, asequibles y de calidad para todos</t>
  </si>
  <si>
    <t>3.8</t>
  </si>
  <si>
    <t>PROGRAMA TERRITORIAL DE REORGANZACION REDISEÑO Y MODERNIZACION DE
REDES DE ESE
ORGANIZACIÓN DE LA RED PUBLICA DE
PRESTADORES DE SERVICIOS DE SALUD
DEPARTAMENTO DEL VALLE DEL CAUCA
Julio 2022</t>
  </si>
  <si>
    <t xml:space="preserve">NUMERO </t>
  </si>
  <si>
    <t>Garantizar que los hospitales de primer proporcionen servicios de saliud accesibles y de calidad a la poblacion</t>
  </si>
  <si>
    <t>Hospitales de primer nivel de atención ampliados</t>
  </si>
  <si>
    <t xml:space="preserve"> Aseguramiento y prestación integral de servicios de salud</t>
  </si>
  <si>
    <t>SALUD Y PROTECCION SOCIAL</t>
  </si>
  <si>
    <t>población de 49.416 habitantes, de los cuales 25.728 serán mujeres (52.1%) y 23.688 hombres (47.9%) DANE</t>
  </si>
  <si>
    <t xml:space="preserve">DIRECCION LOCAL DE SALUD, EMPRESA SOCIAL DEL ESTADO HOSPITAL SAN ROQUE </t>
  </si>
  <si>
    <t>Gestión/ Inversión/ Proyecto estratégico</t>
  </si>
  <si>
    <t>Ampliar la Capacidad de Prestación de servicios urbanos y rurales por parte de la ESE Hospital San Roque de Pradera</t>
  </si>
  <si>
    <t>UN HOSPITAL PARA LA PROSPERIDAD DE PRADERA</t>
  </si>
  <si>
    <t xml:space="preserve">Establecer un mecanismo de saneamiento administrativo, financiero, técnico y operativo del proyecto de construcción de la sala de urgencias del Hospital san Roque a efecto de buscar la terminación de la obra y su adecuación para que se active la prestación del servicio, </t>
  </si>
  <si>
    <t>Porcentaje de cobertura</t>
  </si>
  <si>
    <t>Coberturas administrativas de vacunación con DPT 3 dosis (pentavalente) en menores de 1 año</t>
  </si>
  <si>
    <t>2024765630022
2024765630027
REGIMEN SUBSIDIADO</t>
  </si>
  <si>
    <t>Empalme 2023</t>
  </si>
  <si>
    <t>Brindar atencion integral en salud a las personas del municipio de Pradera</t>
  </si>
  <si>
    <t>Personas atendidas con servicio de salud</t>
  </si>
  <si>
    <t>Servicio de atención en salud a la población</t>
  </si>
  <si>
    <t>DIRECCION LOCAL DE SALUD</t>
  </si>
  <si>
    <t>Liderar y articular todos los actores relevantes del municipio en torno a la mejoría de la calidad de salud de sus pobladores</t>
  </si>
  <si>
    <t>PRADERA VIGILA NUESTRA SALUD</t>
  </si>
  <si>
    <t>Desarrollo de competencias funcionales fortaleciendo  la autoridad sanitaria de la Dirección Local de salud.</t>
  </si>
  <si>
    <t>PORCENTAJE DE COBERTURA</t>
  </si>
  <si>
    <t>17.14. Mejorar la coherencia normativa para el desarrollo sostenible</t>
  </si>
  <si>
    <t>17.14</t>
  </si>
  <si>
    <t>Realizar documento de salud publica</t>
  </si>
  <si>
    <t>Documentos de planeación realizados</t>
  </si>
  <si>
    <t>Servicio de inspección vigiliancia y control</t>
  </si>
  <si>
    <t xml:space="preserve"> Inspección, vigilancia y control</t>
  </si>
  <si>
    <t>Casos por cada 1.000 habitantes</t>
  </si>
  <si>
    <t>Salud - Tasa de mortalidad por enfermedades circulatorias (x cada 1.000 habitantes)</t>
  </si>
  <si>
    <t>2024765630025
2024765630024
2024765630020
2024765630016
2024765630021</t>
  </si>
  <si>
    <t>PLAN DE INTERVENCIONES COLECTIVAS 2023</t>
  </si>
  <si>
    <t>Realizar auditorias para inspeccion, vigilancia y control en salud publica anualmente.</t>
  </si>
  <si>
    <t>Estrategias para el fortalecimiento del control social en salud implementadas</t>
  </si>
  <si>
    <t>Servicio de implementación de estrategias para el fortalecimiento del control social en salud</t>
  </si>
  <si>
    <t>Salud - Porcentaje de nacidos vivos con bajo peso al nacer</t>
  </si>
  <si>
    <t>2024765630015
2024765630019
2024765630018
2024765630017
2024765630028
2024765630023</t>
  </si>
  <si>
    <t>Realizar campañas en atencion integral en salud</t>
  </si>
  <si>
    <t>Personas atendidas con estrategias de promoción de la salud</t>
  </si>
  <si>
    <t>Servicio de promoción de la salud</t>
  </si>
  <si>
    <t xml:space="preserve"> Salud pública</t>
  </si>
  <si>
    <t>población de 49.416 habitantes, de los cuales 6.020 están en zona rural y entre el 10 y el 23% de la zona urbana se hayan en NBI según proyección NBI2019</t>
  </si>
  <si>
    <t>Promover la salud desde la atención primaria en salud con énfasis en zona Rural y urbana vulnerable y cobertura de población  urbana no vulnerable en prioridades de salud publica</t>
  </si>
  <si>
    <t>PRADERA LLEVA SALUD A SU ENTORNO</t>
  </si>
  <si>
    <t>Desarrollo de un modelo de salud basado en atención primaria en salud que fomente la promoción de la salud y la prevención de la enfermedad en todos sus ámbitos</t>
  </si>
  <si>
    <t>IMDER</t>
  </si>
  <si>
    <t>INFORME DE GESTIÓN 2020- 2023 (NINGUNA CAPACITACIÓN NI CAMPAÑA REGISTRADA)</t>
  </si>
  <si>
    <t>IMDERPRADERA 2023</t>
  </si>
  <si>
    <t>N UMERO</t>
  </si>
  <si>
    <t>Entregar 40 estimulos  financieros a atletas de escuelas de formacion durarante el periodo de gobierno</t>
  </si>
  <si>
    <t>Estímulos entregados</t>
  </si>
  <si>
    <t>Servicio de apoyo financiero a atletas</t>
  </si>
  <si>
    <t>Formación y preparación de deportistas</t>
  </si>
  <si>
    <t>DEPORTE Y RECREACIÓN</t>
  </si>
  <si>
    <t>IMDERPRADERA</t>
  </si>
  <si>
    <t>Promover la pasión por el deporte mediante el impulso de programas de fomento deportivo, la formación de atletas competitivos a nivel municipal, departamental, nacional e internacional, y la mejora de la infraestructura deportiva municipal</t>
  </si>
  <si>
    <t>PRADERA PASIÓN DEPORTIVA</t>
  </si>
  <si>
    <t>Estimular la atención a deportistas de alto rendimiento</t>
  </si>
  <si>
    <t>Personas</t>
  </si>
  <si>
    <t>Niñas, niños y adolescentes que acceden a servicios deportivos recreativos, de actividad física y aprovechamiento del tiempo libre</t>
  </si>
  <si>
    <t>IMDERPRADERA_INFORME_GESTIÓN</t>
  </si>
  <si>
    <t>CUATRIENIO 2020-2023</t>
  </si>
  <si>
    <t xml:space="preserve">NÚMERO </t>
  </si>
  <si>
    <t>Realizar 12 eventos deportivos comunitarios en el periodo de gobierno</t>
  </si>
  <si>
    <t>Eventos recreativos comunitarios realizados</t>
  </si>
  <si>
    <t>Servicio de organización de eventos recreativos comunitarios</t>
  </si>
  <si>
    <t>Fomento a la recreación, la actividad física y el deporte</t>
  </si>
  <si>
    <t>IMDERPRADERA , SECRETARÍA DE INTEGRACIÓN SOCIAL Y SECRETARÍA DE DESARROLLO RURAL</t>
  </si>
  <si>
    <t>Gestionar la realización de juegos municipales y campesinos, así como de los juegos deportivos de personas en situación de discapacidad</t>
  </si>
  <si>
    <t>Mantener las infraestructuras deportivas a cargo de Imder Pradera</t>
  </si>
  <si>
    <t>Infraestructura deportiva mantenida</t>
  </si>
  <si>
    <t>Servicio de mantenimiento a la infraestructura deportiva</t>
  </si>
  <si>
    <t>4301</t>
  </si>
  <si>
    <t>IMDERPRADERA, SECRETARÍA DE INFRAESTRUCTURA, DESPACHO ALCALDE Y SECRETARÍA DE PLANEACIÓN</t>
  </si>
  <si>
    <t>Gestionar la consecución de recursos para mejorar y ampliar la infraestructura deportiva del municipio.</t>
  </si>
  <si>
    <t>4.b. De aquí a 2020, aumentar considerablemente a nivel mundial el número de becas disponibles para los países en desarrollo, en particular los países menos adelantados, los pequeños Estados insulares en desarrollo y los países africanos, a fin de que sus estudiantes puedan matricularse en programas de enseñanza superior, incluidos programas de formación profesional y programas técnicos, científicos, de ingeniería y de tecnología de la información y las comunicaciones, de países desarrollados y otros países en desarrollo.</t>
  </si>
  <si>
    <t>4.b</t>
  </si>
  <si>
    <t>IMDERPRADERA_INFORME_GESTIÓN 2020 - 2023</t>
  </si>
  <si>
    <t>VIGENCIA 2020 - 2023</t>
  </si>
  <si>
    <t>Aumentar la cobertura de disciplinas deportivas en el periodo de gobierno</t>
  </si>
  <si>
    <t>Escuelas deportivas implementadas</t>
  </si>
  <si>
    <t>Servicio de Escuelas Deportivas</t>
  </si>
  <si>
    <t>Estimular la generación de acciones para la protección, apoyo, fomento y la regulación del deporte asociado y competitivo en todas sus manifestaciones</t>
  </si>
  <si>
    <t>LISTADOS_ASISTENCIA_IMDERPRADERA (CLUB DEPORTE ADAPTADO CON RECONOCIMIENTO DEPORTIVO VIGENTE)</t>
  </si>
  <si>
    <t>Atender a 14000 personas con actividades recreativas y deportivas con enfoque diferencial en el periodo de gobierno</t>
  </si>
  <si>
    <t>Servicio de apoyo a la actividad física, la recreación y el deporte</t>
  </si>
  <si>
    <t xml:space="preserve">IMDERPRADERA, SECRETARIA DE INFRAESTRUCTURA Y SECRETARIA DE PLANEACION
</t>
  </si>
  <si>
    <t>Adaptar la oferta de actividades deportivas y recreativas, así como los escenarios deportivos para que las personas con movilidad reducida puedan acceder y aprovechar sus potencialidades</t>
  </si>
  <si>
    <t>EDUCACIÓN</t>
  </si>
  <si>
    <t>4.1. De aquí a 2030, asegurar que todas las niñas y todos los niños terminen la enseñanza primaria y secundaria, que ha de ser gratuita, equitativa y de calidad y producir resultados de aprendizaje pertinentes y efectivos.</t>
  </si>
  <si>
    <t>4.1</t>
  </si>
  <si>
    <t>SIMAT</t>
  </si>
  <si>
    <t>Asistir tecnicamente a 4 instituciones educativas en innovación educativa en la educación inicial, preescolar, básica y media</t>
  </si>
  <si>
    <t xml:space="preserve">Entidades o instituciones asistidas técnicamente en innovación educativa </t>
  </si>
  <si>
    <t>Servicios de asistencia técnica en innovación educativa en la educación inicial, preescolar, básica y media</t>
  </si>
  <si>
    <t>Calidad, cobertura y fortalecimiento de la educación inicial, prescolar, básica y media</t>
  </si>
  <si>
    <t>estudiantes de las IE públicas del municipio de pradera</t>
  </si>
  <si>
    <t>SECRETARIA DE EDUCACION</t>
  </si>
  <si>
    <t>Mejorar los resultados obtenidos, por los estudiantes de las instituciones educativas públicas del muncipio, en las pruebas del Estado.</t>
  </si>
  <si>
    <t>EDUCACION, EL CAMINO HACIA LA PROSPERIDAD</t>
  </si>
  <si>
    <t>Apoyo en la preparacion de las pruebas Icfes de los estudiantes de las IE públicas del Municipio</t>
  </si>
  <si>
    <t>Educación - Puntaje promedio Pruebas Saber 11 - Matemáticas</t>
  </si>
  <si>
    <t>2023765630033/ 2023765630032</t>
  </si>
  <si>
    <t>SECRETARIA DE EDUCACION MUNICIPAL</t>
  </si>
  <si>
    <t>Mantener 6 instituciones educativas publicas en funcionamiento</t>
  </si>
  <si>
    <t>Establecimientos educativos en operación</t>
  </si>
  <si>
    <t>Servicio educativo</t>
  </si>
  <si>
    <t xml:space="preserve"> Calidad, cobertura y fortalecimiento de la educación inicial, prescolar, básica y media</t>
  </si>
  <si>
    <t>6 Instituciones educativas beneficiadas</t>
  </si>
  <si>
    <t>Contribuir con la permanencia de los estudiantes en el sistema escolar mediante el apoyo financiero para el pago de los servicios púbicos y el fortalecimiento de los fondos educativos con gratuidad (sin situacion de fondos)</t>
  </si>
  <si>
    <t>Calidad, cobertura y fortalecimiento de la educación inicial, preescolar y básica.</t>
  </si>
  <si>
    <t>Educación - Cobertura neta en educación media</t>
  </si>
  <si>
    <t>Mejoramiento de instituciones educativas publicas de Pradera</t>
  </si>
  <si>
    <t>Sedes de instituciones de educación restauradas</t>
  </si>
  <si>
    <t>Infraestructura educativa restaurada</t>
  </si>
  <si>
    <t>2201</t>
  </si>
  <si>
    <t>3 Instituciones educativas beneficiadas</t>
  </si>
  <si>
    <t xml:space="preserve"> SECRETARIA DE EDUCACIÓN </t>
  </si>
  <si>
    <t>Mejorar la infraestructura educativa del municipio</t>
  </si>
  <si>
    <t>Mejoramiento de  la infraestructura educativa urbana y rural de las IE públicas del Municipio.</t>
  </si>
  <si>
    <t>Atender a 5000 estudiantes de las instituciones educativas publicas con alimentacion escolar.</t>
  </si>
  <si>
    <t>Estudiantes beneficiados del programa de alimentación escolar</t>
  </si>
  <si>
    <t>Servicio de apoyo financiero a entidades territoriales para la ejecución de estrategias de permanencia con alimentación escolar</t>
  </si>
  <si>
    <t>22</t>
  </si>
  <si>
    <t xml:space="preserve">Contribuir con la permanencia de los estudiantes en el sistema escolar </t>
  </si>
  <si>
    <t>Complemento nutricional  y alimentación escolar para los estudiantes de las IE públicas del municipio</t>
  </si>
  <si>
    <t>Educación - Porcentaje de niños y niñas de preescolar que reciben requerimiento nutricional a través del PAE</t>
  </si>
  <si>
    <t>4.2. De aquí a 2030, asegurar que todas las niñas y todos los niños tengan acceso a servicios de atención y desarrollo en la primera infancia y educación preescolar de calidad, a fin de que estén preparados para la enseñanza primaria.</t>
  </si>
  <si>
    <t>4.2</t>
  </si>
  <si>
    <t>Prestacion de servicio de transporte escolar a 10 estudiantes de la zona rural durante el periodo de gobierno</t>
  </si>
  <si>
    <t>Beneficiarios de transporte escolar</t>
  </si>
  <si>
    <t>Servicio de apoyo a la permanencia con transporte escolar</t>
  </si>
  <si>
    <t>100 estudiantes de la zona rural beneficiados</t>
  </si>
  <si>
    <t>Mejorar la baja asistencia de los alumnos matriculados en establecimientos educacionales ubicados en zonas rurales del municipio de Pradera</t>
  </si>
  <si>
    <t>Propender por el  mejoramiento del  servicio de transporte escolar  de la zona rural del municipio de Pradera.</t>
  </si>
  <si>
    <t>Dotar las instituciones educativas publicas del municipio durante el periodo de gobierno</t>
  </si>
  <si>
    <t>Aulas dotadas</t>
  </si>
  <si>
    <t>Infraestructura educativa dotada</t>
  </si>
  <si>
    <t>6 instituciones educativas beneficiadas</t>
  </si>
  <si>
    <t>Proporcionar elementos didácticos, kits escolares, equipos tecnológicos y bienes inmuebles a las instituciones educativas del municipio, con el fin de mejorar la calidad educativa de los estudiantes del municipio.</t>
  </si>
  <si>
    <t xml:space="preserve">    Dotación de las instituciones educativas del municipio</t>
  </si>
  <si>
    <t>Implementar proyectos pedagogicos a instituciones educativas durante el periodo de gobierno</t>
  </si>
  <si>
    <t>Establecimientos educativos beneficiados</t>
  </si>
  <si>
    <t>Servicio de apoyo a proyectos pedagógicos productivos</t>
  </si>
  <si>
    <t>Promover y fortalecer la cobertura y la calidad de la educación en el muncipio de Pradera en todos los niveles educativos.</t>
  </si>
  <si>
    <t>Promover la implementación de proyectos pedagógicos,  tecnológicos, culturales y ambientales en las instituciones educativas del municipio</t>
  </si>
  <si>
    <t>N.A.</t>
  </si>
  <si>
    <t>GAGEM</t>
  </si>
  <si>
    <t>Elaborar la politica publica deL SECTOR EDUCACION</t>
  </si>
  <si>
    <t>Documentos  de lineamientos técnicos formulados en el marco de las estrategias de calidad educativa.</t>
  </si>
  <si>
    <t>calidad, cobertura y fortalecimiento de la educación inicial, prescolar, básica y media</t>
  </si>
  <si>
    <t xml:space="preserve">Formular estrategias orientadas a mejorar la calidad de la educación en el corto, mediano y largo plazo. </t>
  </si>
  <si>
    <t>Actualizar el plan educativo municipal a través de procesos de participación dinámica.</t>
  </si>
  <si>
    <t>Fortalecimiento de Secretaria de Educacion</t>
  </si>
  <si>
    <t>Entidades y organizaciones asistidas técnicamente</t>
  </si>
  <si>
    <t>Servicio de asistencia técnica en educación inicial, preescolar, básica y media</t>
  </si>
  <si>
    <t>secretaria de educación municipal</t>
  </si>
  <si>
    <t>Fortalecer la secretaria de educación municipal a través de asesorías y asistencias técnicas que permitan obtener recursos de entes nacionales e internacionales</t>
  </si>
  <si>
    <t xml:space="preserve"> Fortalecimiento de la secretaria de educación municipal</t>
  </si>
  <si>
    <t>Atender a 100 personal con promocion de estrategias de permanencia en el sistema educativo</t>
  </si>
  <si>
    <t>Personas beneficiarias de estrategias de permanencia</t>
  </si>
  <si>
    <t>Servicio de fomento para la permanencia en programas de educación formal</t>
  </si>
  <si>
    <t>comunidad educativa</t>
  </si>
  <si>
    <t>Implementar estrategias que disminuyan la tasa de deserción escolar en el municipio.</t>
  </si>
  <si>
    <t>Gestionar la ampliación de la cobertura educativa en preescolar, primaria, secundaria, y media técnica. cumpliendo las políticas del M.E.N y a través de políticas públicas orientadas a evitar la deserción escolar</t>
  </si>
  <si>
    <t>SIN DATOS</t>
  </si>
  <si>
    <t>Realizar 1 estudio y diseño para campus universitario</t>
  </si>
  <si>
    <t>Estudios o diseños realizados</t>
  </si>
  <si>
    <t>Estudios de preinversión</t>
  </si>
  <si>
    <t>Calidad y fomento de la educación superior</t>
  </si>
  <si>
    <t>Ampliar la oferta educativa de nivel superior para los habitantes del municipio de Pradera</t>
  </si>
  <si>
    <t>Realizar estudios y diseños de pre-inversion para el mejoramiento de infraestructura educativa pública en el Municipio de Pradera</t>
  </si>
  <si>
    <t>INTEGRACION SOCIAL</t>
  </si>
  <si>
    <t>SECRETARIA DE INTEGRACION SOCIAL</t>
  </si>
  <si>
    <t>Realizar 6 estrategias para garantizar los derechos de la comunidad LGTBIQ+ en el municipio para el periodo de gobierno.</t>
  </si>
  <si>
    <t>Población LGBTI - OSIGD</t>
  </si>
  <si>
    <t xml:space="preserve">PRINCIPAL: SECRETARIA DE INTEGRACION SOCIAL
</t>
  </si>
  <si>
    <t xml:space="preserve">Promover el ejercicio pleno de los derechos de la población LGBTI-OSIGD, a través del fortalecimiento institucional, la prevención de las violencias, la gestión de las políticas públicas y la inclusión en el desarrollo del municipio. </t>
  </si>
  <si>
    <t xml:space="preserve">PRADERA PROSPERA CON DIVERSIDAD, GARANTÍA DE DERECHOS DE LA POBLACIÓN LGBTI-OSIGD, Y LIBRE DE DISCRIMINACIÓN. </t>
  </si>
  <si>
    <t xml:space="preserve">Crear Política publica con la participación activa de las personas de los sectores LGTBIQ+ </t>
  </si>
  <si>
    <t>2024765630008
2024765630014</t>
  </si>
  <si>
    <t>16.2. Poner fin al maltrato, la explotación, la trata, la tortura y todas las formas de violencia contra los niños</t>
  </si>
  <si>
    <t>16.2</t>
  </si>
  <si>
    <t>Atender a 5.000 niños, niñas, adolescentes y jóvenes con servicios integrales.</t>
  </si>
  <si>
    <t>Niños, niñas, adolescentes y jóvenes beneficiados</t>
  </si>
  <si>
    <t>Servicio de protección integral a niños, niñas, adolescentes y jóvenes</t>
  </si>
  <si>
    <t>Desarrollo integral de la primera infancia a la juventud, y fortalecimiento de las capacidades de las familias de niñas, niños y adolescentes</t>
  </si>
  <si>
    <t xml:space="preserve">Niños, niñas, adolescentes y familias </t>
  </si>
  <si>
    <t>PPRINCIPAL: SECRETARIA DE INTEGRACION SOCIAL
OTROS RESPONSABLES:
-DIRECCION LOCAL DE SALUD, SECRETARIA DE EDUCACION</t>
  </si>
  <si>
    <t>Impulsar el desarrollo integral de los niños, niñas, adolescentes y familias, a través de la promoción, protección y garantía de los derechos, el fortalecimiento institucional, la prevención de las violencias, la gestión de las políticas públicas, y la inclusión en el desarrollo del municipio.</t>
  </si>
  <si>
    <t xml:space="preserve">PRADERA PROSPERA CON NIÑOS, NIÑAS, ADOLESCENTES Y FAMILIAS PROTEGIDOS Y EN EJERCICIO PLENO DE SUS DERECHOS. </t>
  </si>
  <si>
    <t>Estructurar convenios interadministrativos con ONG Internacionales para el establecimiento de programas sociales enfocados a la recuperación psicosociales de niños, niñas y adolescentes</t>
  </si>
  <si>
    <t>Índice</t>
  </si>
  <si>
    <t>Convivencia y seguridad ciudadana - Índice de Interrelación de Problemáticas</t>
  </si>
  <si>
    <t>Atender a 164 personas de población indígena con oferta social.</t>
  </si>
  <si>
    <t>Beneficiarios de la oferta social atendidos</t>
  </si>
  <si>
    <t>Servicio de gestión de oferta social para la población vulnerable</t>
  </si>
  <si>
    <t>Inclusión social y productiva para la población en situación de vulnerabilidad</t>
  </si>
  <si>
    <t>4103</t>
  </si>
  <si>
    <t xml:space="preserve">Población negra, afrodescendiente, raizal y palenquera e indígenas. </t>
  </si>
  <si>
    <t xml:space="preserve">PRINCIPAL: SECRETARIA DE INTEGRACION SOCIAL
OTROS RESPONSABLES: SECRETARIA GENERAL, SECRETARIA DE DESARROLLO ECONOMICO
</t>
  </si>
  <si>
    <t>Fomentar la integralidad en la garantía de derechos de las comunidades indígenas que permitan su participación activa en el desarrollo del municipio, a través del fortalecimiento institucional, la prevención de las violencias y la discriminación y la gestión de las políticas públicas</t>
  </si>
  <si>
    <t>PRADERA PROSPERA CON COMUNIDADES INDÍGENAS PARTICIPES DEL DESARROLLO EN IGUALDAD DE DERECHOS Y OPORTUNIDADES.</t>
  </si>
  <si>
    <t>Impulsar y apoyar a las organizaciones de base de los grupos étnicos para que se fortalezcan y contribuyan a generar dinámicas para involucrar a dichas comunidades en micro y macro proyectos de desarrollo social y económico que les generen prosperidad</t>
  </si>
  <si>
    <t>Atender a 7.000 jóvenes con oferta social.</t>
  </si>
  <si>
    <t>Jóvenes</t>
  </si>
  <si>
    <t>Fortalecer la construcción de proyectos de vida de la juventud, desde el liderazgo, la participación incidente, la garantía de sus derechos, el fortalecimiento institucional, la gestión de las políticas públicas y la inclusión en el desarrollo del municipio</t>
  </si>
  <si>
    <t xml:space="preserve">PRADERA PROSPERA CON JUVENTUD LIDER, QUE CONSTRUYE HABILIDADES PARA LA VIDA Y ES PROTAGONISTA DEL DESARROLLO. </t>
  </si>
  <si>
    <t xml:space="preserve">Consejo municipal de juventudes </t>
  </si>
  <si>
    <t>Atender a 2.000 mujeres para fomentar la participación y prevenir las acciones de violencia durante el periodo de gobierno.</t>
  </si>
  <si>
    <t>Mujeres</t>
  </si>
  <si>
    <t>PRINCIPAL: SECRETARIA DE INTEGRACION SOCIAL
OTROS: SECRETARIA DE GOBIERNO</t>
  </si>
  <si>
    <t>Fortalecer el liderazgo y la participación de las mujeres, a través de la garantía de sus derechos, el fortalecimiento institucional, la prevención de las violencias, la gestión de las políticas públicas y la inclusión en el desarrollo del municipio.</t>
  </si>
  <si>
    <t xml:space="preserve">PRADERA PROSPERA CON MUJERES LIDERES Y PARTICIPATIVAS, QUE VIVEN LIBRES DE VIOLENCIAS Y SON MOTOR DEL DESARROLLO EN IGUALDAD DE DERECHOS. </t>
  </si>
  <si>
    <t>Acciones que garanticen la protección de derechos de genero</t>
  </si>
  <si>
    <t>Atender a 1.000 personas de población afro con oferta social durante el periodo de gobierno.</t>
  </si>
  <si>
    <t>Fomentar la integralidad en la garantía de derechos de las comunidades negras, afrodescendientes, raizales y palenqueras que permitan su participación activa en el desarrollo del municipio, a través del fortalecimiento institucional, la prevención de las violencias y la discriminación y la gestión de las políticas públicas.</t>
  </si>
  <si>
    <t>PRADERA PROSPERA CON COMUNIDADES NEGRAS, AFRODESCENDIENTES, RAIZALES Y PALENQUERAS PARTICIPES DEL DESARROLLO EN IGUALDAD DE DERECHOS Y OPORTUNIDADES.</t>
  </si>
  <si>
    <t>En el marco de la reforma administrativa municipal que se tramitará, se propondrá la creación de la Oficina de Asuntos Étnicos y Multiculturales del Municipio, a efecto de brindarle apoyo diferencial y permanente a los proyectos sociales, culturales, deportivos, recreativos y económicos que generen su inclusión social y el mejoramiento de su calidad de vida</t>
  </si>
  <si>
    <t>10.2. De aquí a 2030, potenciar y promover la inclusión social, económica y política de todas las personas, independientemente de su edad, sexo, discapacidad, raza, etnia, origen, religión o situación económica u otra condición</t>
  </si>
  <si>
    <t>10.2</t>
  </si>
  <si>
    <t>Implemantar 4 mecanismos de articulacion para el bienestar comunitario</t>
  </si>
  <si>
    <t>Mecanismos de articulación implementados para la gestión de oferta social</t>
  </si>
  <si>
    <t>Población clasificada en las categorías del Sisben IV: pobreza extrema, pobreza moderada y vulnerable (mujeres cabeza de hogar, niños, niñas, adolescentes y jóvenes y adultos mayores.</t>
  </si>
  <si>
    <t xml:space="preserve">Gestionar en el territorio los programas sociales del Estado, que permitan la superación de la pobreza multidimensional y la reducción de las vulnerabilidades. </t>
  </si>
  <si>
    <t xml:space="preserve">PRADERA PROSPERA CON SUPERACIÓN DE LA POBREZA Y REDUCCIÓN DE LAS VULNERABILIDADES CON AYUDA DEL ESTADO Y ACCESO PARA LA INCLUSIÓN SOCIAL Y PRODUCTIVA. </t>
  </si>
  <si>
    <t>Alinear los programas sociales del gobierno municipal dirigidos a la población pobre, vulnerable, de inmigrantes y desplazada de Pradera con las políticas públicas y programas del gobierno nacional y realizar las gestiones que sean necesarias para apoyarlos localmente para brindarles atención institucional integral</t>
  </si>
  <si>
    <t>2024765630003
2024765630009</t>
  </si>
  <si>
    <t>1.3. Implementar a nivel nacional sistemas y medidas apropiados de protección social para todos, incluidos niveles mínimos, y, de aquí a 2030, lograr una amplia cobertura de las personas pobres y vulnerables</t>
  </si>
  <si>
    <t>1.3</t>
  </si>
  <si>
    <t>Atender a 2.000 personas con discapacidad con servicios integrales durante el periodo del gobierno</t>
  </si>
  <si>
    <t>Personas con discapacidad atendidas con servicios integrales</t>
  </si>
  <si>
    <t>Servicio de atención integral a población en condición de discapacidad</t>
  </si>
  <si>
    <t>Atención integral de población en situación permanente de desprotección social y/o familiar</t>
  </si>
  <si>
    <t>4104</t>
  </si>
  <si>
    <t>Personas con discapacidad y cuidadores.</t>
  </si>
  <si>
    <t>PRINCIPAL:SECRETARIA DE INTEGRACION SOCIAL</t>
  </si>
  <si>
    <t xml:space="preserve">Impulsar acciones que permitan la inclusión de las personas con discapacidad y cuidadores en el desarrollo local, a través de la garantía de sus derechos, el fortalecimiento institucional, la eliminación de barreras y la gestión de las políticas públicas. </t>
  </si>
  <si>
    <t xml:space="preserve">PRADERA PROSPERA CON INCLUSIÓN, ACCESIBILIDAD Y ELIMINACIÓN DE BARRERAS PARA LAS PERSONAS CON DISCAPACIDAD Y CUIDADORES </t>
  </si>
  <si>
    <t>Crear Políticas Públicas Municipales en beneficio de la población en condiciones de discapacidad</t>
  </si>
  <si>
    <t>Brindar atención intergral a 5.000 adultos mayores durante el periodo de gobierno</t>
  </si>
  <si>
    <t>Adultos mayores atendidos con servicios integrales</t>
  </si>
  <si>
    <t>Servicio de atención y protección integral al adulto mayor</t>
  </si>
  <si>
    <t xml:space="preserve">Adultos Mayores </t>
  </si>
  <si>
    <t>Fomentar la integralidad en la garantía de derechos de los adultos mayores, que les permita vivir con dignidad, a través del fortalecimiento institucional, la prevención de las violencias, la gestión de las políticas públicas y la inclusión en el desarrollo del municipio.</t>
  </si>
  <si>
    <t>PRADERA PROSPERA CON ADULTOS MAYORES ATENDIDOS INTEGRALMENTE   CON VIDA DIGNA</t>
  </si>
  <si>
    <t>Establecer estrategias articuladas con entidades públicas y prestadoras de servicios (bancarios, empresariales etc.), para la atención prioritaria y digna del adulto mayor</t>
  </si>
  <si>
    <t>RESPONSABLE PRINCIPAL</t>
  </si>
  <si>
    <t>TOTAL CUATRIENIO</t>
  </si>
  <si>
    <t>TOTAL 2027</t>
  </si>
  <si>
    <t>Otros 2027</t>
  </si>
  <si>
    <t>Crédito 2027</t>
  </si>
  <si>
    <t>Cofinanciación Nación 2027</t>
  </si>
  <si>
    <t>Cofinanciación Departamento 2027</t>
  </si>
  <si>
    <t xml:space="preserve"> Regalías 2027</t>
  </si>
  <si>
    <t>SGP Primera Infancia 2027</t>
  </si>
  <si>
    <t>SGP Municipios Río Magdalena 2027</t>
  </si>
  <si>
    <t>SGP Libre Destinación 42% Mpios 4, 5 y 6 Cat 2027</t>
  </si>
  <si>
    <t>SGP Libre Inversión 2027</t>
  </si>
  <si>
    <t>SGP Deporte 2027</t>
  </si>
  <si>
    <t>SGP Cultura 2027</t>
  </si>
  <si>
    <t>SGP APSB 2027</t>
  </si>
  <si>
    <t xml:space="preserve"> SGP Salud 2027</t>
  </si>
  <si>
    <t>SGP Educación 2027</t>
  </si>
  <si>
    <t>SGP Alimentación Escolar 2027</t>
  </si>
  <si>
    <t>Recursos Propios 2027</t>
  </si>
  <si>
    <t>TOTAL 2026</t>
  </si>
  <si>
    <t>Otros 2026</t>
  </si>
  <si>
    <t>Crédito 2026</t>
  </si>
  <si>
    <t>Cofinanciación Nación 2026</t>
  </si>
  <si>
    <t>Cofinanciación Departamento 2026</t>
  </si>
  <si>
    <t xml:space="preserve"> Regalías 2026</t>
  </si>
  <si>
    <t>SGP Primera Infancia 2026</t>
  </si>
  <si>
    <t>SGP Municipios Río Magdalena 2026</t>
  </si>
  <si>
    <t>SGP Libre Destinación 42% Mpios 4, 5 y 6 Cat 2026</t>
  </si>
  <si>
    <t>SGP Libre Inversión 2026</t>
  </si>
  <si>
    <t>SGP Deporte 2026</t>
  </si>
  <si>
    <t>SGP Cultura 2026</t>
  </si>
  <si>
    <t>SGP APSB 2026</t>
  </si>
  <si>
    <t xml:space="preserve"> SGP Salud 2026</t>
  </si>
  <si>
    <t>SGP Educación 2026</t>
  </si>
  <si>
    <t>SGP Alimentación Escolar 2026</t>
  </si>
  <si>
    <t>Recursos Propios 2026</t>
  </si>
  <si>
    <t>TOTAL 2025</t>
  </si>
  <si>
    <t>Otros 2025</t>
  </si>
  <si>
    <t>Crédito 2025</t>
  </si>
  <si>
    <t>Cofinanciación Nación 2025</t>
  </si>
  <si>
    <t>Cofinanciación Departamento 2025</t>
  </si>
  <si>
    <t xml:space="preserve"> Regalías 2025</t>
  </si>
  <si>
    <t>SGP Primera Infancia 2025</t>
  </si>
  <si>
    <t>SGP Municipios Río Magdalena 2025</t>
  </si>
  <si>
    <t>SGP Libre Destinación 42% Mpios 4, 5 y 6 Cat 2025</t>
  </si>
  <si>
    <t>SGP Libre Inversión 2025</t>
  </si>
  <si>
    <t>SGP Deporte 2025</t>
  </si>
  <si>
    <t>SGP Cultura 2025</t>
  </si>
  <si>
    <t>SGP APSB 2025</t>
  </si>
  <si>
    <t xml:space="preserve"> SGP Salud 2025</t>
  </si>
  <si>
    <t>SGP Educación 2025</t>
  </si>
  <si>
    <t>SGP Alimentación Escolar 2025</t>
  </si>
  <si>
    <t>Recursos Propios 2025</t>
  </si>
  <si>
    <t>TOTAL 2024</t>
  </si>
  <si>
    <t>Otros 2024</t>
  </si>
  <si>
    <t>Crédito 2024</t>
  </si>
  <si>
    <t>Cofinanciación Nación 2024</t>
  </si>
  <si>
    <t>Cofinanciación Departamento 2024</t>
  </si>
  <si>
    <t xml:space="preserve"> Regalías 2024</t>
  </si>
  <si>
    <t>SGP Primera Infancia 2024</t>
  </si>
  <si>
    <t>SGP Municipios Río Magdalena 2024</t>
  </si>
  <si>
    <t>SGP Libre Destinación 42% Mpios 4, 5 y 6 Cat 2024</t>
  </si>
  <si>
    <t>SGP Libre Inversión 2024</t>
  </si>
  <si>
    <t>SGP Deporte 2024</t>
  </si>
  <si>
    <t>SGP Cultura 2024</t>
  </si>
  <si>
    <t>SGP APSB 2024</t>
  </si>
  <si>
    <t xml:space="preserve"> SGP Salud 2024</t>
  </si>
  <si>
    <t>SGP Educación 2024</t>
  </si>
  <si>
    <t>SGP Alimentación Escolar 2024</t>
  </si>
  <si>
    <t>Recursos Propios 2024</t>
  </si>
  <si>
    <t>OBSERVACIONES</t>
  </si>
  <si>
    <t>PONDERACIÓN</t>
  </si>
  <si>
    <t>Validación de programación</t>
  </si>
  <si>
    <t>Valor_Fisico_Programado_2027</t>
  </si>
  <si>
    <t>Valor_Fisico_Programado_2026</t>
  </si>
  <si>
    <t>Valor_Fisico_Programado_2025</t>
  </si>
  <si>
    <t>Valor_Fisico_Programado_2024</t>
  </si>
  <si>
    <t>Tipo de meta</t>
  </si>
  <si>
    <t>Código BPIN</t>
  </si>
  <si>
    <t>DESCRIPCIÓN ODS</t>
  </si>
  <si>
    <t>ODS</t>
  </si>
  <si>
    <t>CAPÍTULO PAZ</t>
  </si>
  <si>
    <t>META PRODUCTO CUATRIENIO</t>
  </si>
  <si>
    <t>FUENTE DE LA INFORMACIÓN</t>
  </si>
  <si>
    <t>AÑO DE LA LINEA BASE</t>
  </si>
  <si>
    <t>UNIDAD DE MEDIDA</t>
  </si>
  <si>
    <t>LINEA BASE</t>
  </si>
  <si>
    <t>DESCRIPCION META PRODUCTO</t>
  </si>
  <si>
    <t>INDICADOR DE PRODUCTO</t>
  </si>
  <si>
    <t>COD INDICADOR PRODUCTO</t>
  </si>
  <si>
    <t>PRODUCTO</t>
  </si>
  <si>
    <t>CODIGO PRODUCTO</t>
  </si>
  <si>
    <t>PROGRAMA</t>
  </si>
  <si>
    <t>CODIGO PROGRAMA</t>
  </si>
  <si>
    <t>SECTOR</t>
  </si>
  <si>
    <t>CODIGO SECTOR</t>
  </si>
  <si>
    <t>POBLACIÓN BENEFICIADA</t>
  </si>
  <si>
    <t>RESPONSABLES (INVOLUCRADOS)</t>
  </si>
  <si>
    <t>TIPO DE ESTRATEGÍA</t>
  </si>
  <si>
    <t>OBJETIVO ESPECIFICO</t>
  </si>
  <si>
    <t>NOMBRE DEL PROGRAMA PDT</t>
  </si>
  <si>
    <t xml:space="preserve">PROGRAMA DE GOBIERNO / DIÁLOGOS CIUDADANOS / CUMPLIMIENTOS DE LEY </t>
  </si>
  <si>
    <t>Meta de Resultado/Bienestar  del cuatrienio</t>
  </si>
  <si>
    <t>LÍNEA BASE DE RESULTADO/BIENESTAR  DEL CUATRIENIO</t>
  </si>
  <si>
    <t>NOMBRE DEL INDICADOR DE BIENESTAR /RESULTADO</t>
  </si>
  <si>
    <t>CODIGO DEL INDICADOR DE BIENESTAR /RESULTADO</t>
  </si>
  <si>
    <t>NOMBRE DE LA LÍNEA</t>
  </si>
  <si>
    <t>LÍNEA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</si>
</sst>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 #,##0.00_-;\-&quot;$&quot;\ * #,##0.00_-;_-&quot;$&quot;\ * &quot;-&quot;??_-;_-@_-"/>
    <numFmt numFmtId="43" formatCode="_-* #,##0.00_-;\-* #,##0.00_-;_-* &quot;-&quot;??_-;_-@_-"/>
    <numFmt numFmtId="164" formatCode="_-&quot;$&quot;\ * #,##0_-;\-&quot;$&quot;\ * #,##0_-;_-&quot;$&quot;\ * &quot;-&quot;??_-;_-@_-"/>
    <numFmt numFmtId="165" formatCode="_-* #,##0_-;\-* #,##0_-;_-* &quot;-&quot;??_-;_-@_-"/>
    <numFmt numFmtId="166" formatCode="_-&quot;$&quot;\ * #,##0.0_-;\-&quot;$&quot;\ * #,##0.0_-;_-&quot;$&quot;\ * &quot;-&quot;??_-;_-@_-"/>
    <numFmt numFmtId="167" formatCode="#,##0_);\(#,##0\)"/>
  </numFmts>
  <fonts count="17" x14ac:knownFonts="1">
    <font>
      <sz val="11"/>
      <color theme="1"/>
      <name val="Aptos Narrow"/>
      <family val="2"/>
      <scheme val="minor"/>
    </font>
    <font>
      <sz val="11"/>
      <color theme="1"/>
      <name val="Aptos Narrow"/>
      <family val="2"/>
      <scheme val="minor"/>
    </font>
    <font>
      <b/>
      <sz val="11"/>
      <color theme="1"/>
      <name val="Aptos Narrow"/>
      <family val="2"/>
      <scheme val="minor"/>
    </font>
    <font>
      <b/>
      <sz val="10"/>
      <color theme="1"/>
      <name val="Aptos Narrow"/>
      <family val="2"/>
      <scheme val="minor"/>
    </font>
    <font>
      <sz val="16"/>
      <color theme="1"/>
      <name val="Aptos Narrow"/>
      <family val="2"/>
      <scheme val="minor"/>
    </font>
    <font>
      <b/>
      <sz val="16"/>
      <color theme="1"/>
      <name val="Aptos Narrow"/>
      <family val="2"/>
      <scheme val="minor"/>
    </font>
    <font>
      <sz val="16"/>
      <color theme="1"/>
      <name val="Arial"/>
      <family val="2"/>
    </font>
    <font>
      <sz val="16"/>
      <name val="Aptos Narrow"/>
      <family val="2"/>
      <scheme val="minor"/>
    </font>
    <font>
      <sz val="16"/>
      <color theme="1"/>
      <name val="Calibri"/>
      <family val="2"/>
    </font>
    <font>
      <sz val="16"/>
      <color rgb="FF000000"/>
      <name val="Aptos Narrow"/>
      <family val="2"/>
      <scheme val="minor"/>
    </font>
    <font>
      <sz val="16"/>
      <color rgb="FF000000"/>
      <name val="Calibri"/>
      <family val="2"/>
    </font>
    <font>
      <sz val="11"/>
      <color rgb="FF000000"/>
      <name val="Calibri"/>
      <family val="2"/>
    </font>
    <font>
      <sz val="16"/>
      <color rgb="FF1F1F1F"/>
      <name val="Calibri"/>
      <family val="2"/>
    </font>
    <font>
      <b/>
      <sz val="16"/>
      <color theme="0"/>
      <name val="Aptos Narrow"/>
      <family val="2"/>
      <scheme val="minor"/>
    </font>
    <font>
      <b/>
      <sz val="16"/>
      <color rgb="FFFFFFFF"/>
      <name val="Aptos Narrow"/>
      <family val="2"/>
      <scheme val="minor"/>
    </font>
    <font>
      <b/>
      <sz val="9"/>
      <color indexed="81"/>
      <name val="Tahoma"/>
      <family val="2"/>
    </font>
    <font>
      <sz val="9"/>
      <color indexed="81"/>
      <name val="Tahoma"/>
      <family val="2"/>
    </font>
  </fonts>
  <fills count="11">
    <fill>
      <patternFill patternType="none"/>
    </fill>
    <fill>
      <patternFill patternType="gray125"/>
    </fill>
    <fill>
      <patternFill patternType="solid">
        <fgColor rgb="FF92D050"/>
        <bgColor indexed="64"/>
      </patternFill>
    </fill>
    <fill>
      <patternFill patternType="solid">
        <fgColor theme="3" tint="0.89999084444715716"/>
        <bgColor indexed="64"/>
      </patternFill>
    </fill>
    <fill>
      <patternFill patternType="solid">
        <fgColor rgb="FFFFC000"/>
        <bgColor indexed="64"/>
      </patternFill>
    </fill>
    <fill>
      <patternFill patternType="solid">
        <fgColor rgb="FFF7A209"/>
        <bgColor indexed="64"/>
      </patternFill>
    </fill>
    <fill>
      <patternFill patternType="solid">
        <fgColor theme="9" tint="-0.249977111117893"/>
        <bgColor indexed="64"/>
      </patternFill>
    </fill>
    <fill>
      <patternFill patternType="solid">
        <fgColor theme="7" tint="-0.499984740745262"/>
        <bgColor indexed="64"/>
      </patternFill>
    </fill>
    <fill>
      <patternFill patternType="solid">
        <fgColor theme="5" tint="-0.499984740745262"/>
        <bgColor indexed="64"/>
      </patternFill>
    </fill>
    <fill>
      <patternFill patternType="solid">
        <fgColor theme="4" tint="-0.499984740745262"/>
        <bgColor indexed="64"/>
      </patternFill>
    </fill>
    <fill>
      <patternFill patternType="solid">
        <fgColor theme="4" tint="-0.249977111117893"/>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style="thin">
        <color indexed="64"/>
      </top>
      <bottom/>
      <diagonal/>
    </border>
    <border>
      <left style="thin">
        <color indexed="64"/>
      </left>
      <right style="thin">
        <color indexed="64"/>
      </right>
      <top style="thin">
        <color rgb="FF000000"/>
      </top>
      <bottom style="thin">
        <color indexed="64"/>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right style="thin">
        <color indexed="64"/>
      </right>
      <top/>
      <bottom style="thin">
        <color indexed="64"/>
      </bottom>
      <diagonal/>
    </border>
    <border>
      <left/>
      <right style="thin">
        <color indexed="64"/>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11" fillId="0" borderId="0" applyBorder="0"/>
  </cellStyleXfs>
  <cellXfs count="298">
    <xf numFmtId="0" fontId="0" fillId="0" borderId="0" xfId="0"/>
    <xf numFmtId="0" fontId="0" fillId="0" borderId="1" xfId="0" applyBorder="1" applyAlignment="1">
      <alignment vertical="center"/>
    </xf>
    <xf numFmtId="44" fontId="2" fillId="0" borderId="0" xfId="2" applyFont="1" applyAlignment="1">
      <alignment vertical="center"/>
    </xf>
    <xf numFmtId="0" fontId="2" fillId="0" borderId="0" xfId="0" applyFont="1" applyAlignment="1">
      <alignment vertical="center"/>
    </xf>
    <xf numFmtId="0" fontId="0" fillId="0" borderId="0" xfId="0" applyAlignment="1">
      <alignment vertical="center"/>
    </xf>
    <xf numFmtId="164" fontId="2" fillId="0" borderId="0" xfId="0" applyNumberFormat="1" applyFont="1" applyAlignment="1">
      <alignment vertical="center"/>
    </xf>
    <xf numFmtId="164" fontId="0" fillId="0" borderId="0" xfId="0" applyNumberFormat="1" applyAlignment="1">
      <alignment vertical="center"/>
    </xf>
    <xf numFmtId="0" fontId="0" fillId="0" borderId="0" xfId="0" applyAlignment="1">
      <alignment horizontal="center" vertical="center"/>
    </xf>
    <xf numFmtId="0" fontId="0" fillId="0" borderId="0" xfId="0" applyAlignment="1">
      <alignment vertical="top"/>
    </xf>
    <xf numFmtId="1" fontId="0" fillId="0" borderId="0" xfId="0" applyNumberFormat="1" applyAlignment="1">
      <alignment horizontal="center" vertical="center"/>
    </xf>
    <xf numFmtId="0" fontId="0" fillId="0" borderId="0" xfId="0" applyAlignment="1">
      <alignment horizontal="left" vertical="center"/>
    </xf>
    <xf numFmtId="164" fontId="3" fillId="0" borderId="0" xfId="1" applyNumberFormat="1" applyFont="1" applyFill="1" applyBorder="1" applyAlignment="1">
      <alignment vertical="center" wrapText="1"/>
    </xf>
    <xf numFmtId="44" fontId="3" fillId="0" borderId="0" xfId="2" applyFont="1" applyFill="1" applyBorder="1" applyAlignment="1">
      <alignment vertical="center" wrapText="1"/>
    </xf>
    <xf numFmtId="165" fontId="3" fillId="0" borderId="0" xfId="1" applyNumberFormat="1" applyFont="1" applyFill="1" applyBorder="1" applyAlignment="1">
      <alignment vertical="center" wrapText="1"/>
    </xf>
    <xf numFmtId="44" fontId="2" fillId="0" borderId="0" xfId="2" applyFont="1" applyAlignment="1">
      <alignment vertical="center" wrapText="1"/>
    </xf>
    <xf numFmtId="0" fontId="4" fillId="0" borderId="0" xfId="0" applyFont="1" applyAlignment="1">
      <alignment vertical="center"/>
    </xf>
    <xf numFmtId="164" fontId="4" fillId="0" borderId="0" xfId="0" applyNumberFormat="1" applyFont="1" applyAlignment="1">
      <alignment vertical="center"/>
    </xf>
    <xf numFmtId="165" fontId="4" fillId="0" borderId="0" xfId="0" applyNumberFormat="1" applyFont="1" applyAlignment="1">
      <alignment vertical="center"/>
    </xf>
    <xf numFmtId="164" fontId="5" fillId="0" borderId="2" xfId="1" applyNumberFormat="1" applyFont="1" applyFill="1" applyBorder="1" applyAlignment="1">
      <alignment vertical="center" wrapText="1"/>
    </xf>
    <xf numFmtId="0" fontId="4" fillId="0" borderId="0" xfId="0" applyFont="1"/>
    <xf numFmtId="164" fontId="5" fillId="0" borderId="2" xfId="1" applyNumberFormat="1" applyFont="1" applyFill="1" applyBorder="1" applyAlignment="1">
      <alignment horizontal="left" vertical="center" wrapText="1" indent="2"/>
    </xf>
    <xf numFmtId="165" fontId="4" fillId="2" borderId="0" xfId="0" applyNumberFormat="1" applyFont="1" applyFill="1" applyAlignment="1">
      <alignment vertical="center"/>
    </xf>
    <xf numFmtId="164" fontId="4" fillId="0" borderId="0" xfId="0" applyNumberFormat="1" applyFont="1"/>
    <xf numFmtId="0" fontId="6" fillId="0" borderId="3" xfId="0" applyFont="1" applyBorder="1" applyAlignment="1">
      <alignment vertical="center" wrapText="1"/>
    </xf>
    <xf numFmtId="43" fontId="4" fillId="0" borderId="3" xfId="1" applyFont="1" applyFill="1" applyBorder="1" applyAlignment="1">
      <alignment horizontal="center" vertical="center"/>
    </xf>
    <xf numFmtId="0" fontId="6" fillId="0" borderId="0" xfId="0" applyFont="1" applyAlignment="1">
      <alignment horizontal="center" vertical="center" wrapText="1"/>
    </xf>
    <xf numFmtId="0" fontId="6" fillId="0" borderId="0" xfId="0" applyFont="1" applyAlignment="1">
      <alignment vertical="center" wrapText="1"/>
    </xf>
    <xf numFmtId="0" fontId="4" fillId="0" borderId="0" xfId="0" applyFont="1" applyAlignment="1">
      <alignment vertical="top"/>
    </xf>
    <xf numFmtId="0" fontId="4" fillId="0" borderId="0" xfId="0" applyFont="1" applyAlignment="1">
      <alignment horizontal="center" vertical="center"/>
    </xf>
    <xf numFmtId="1" fontId="4" fillId="0" borderId="0" xfId="0" applyNumberFormat="1" applyFont="1" applyAlignment="1">
      <alignment horizontal="center" vertical="center"/>
    </xf>
    <xf numFmtId="0" fontId="4" fillId="0" borderId="0" xfId="0" applyFont="1" applyAlignment="1">
      <alignment horizontal="left" vertical="center"/>
    </xf>
    <xf numFmtId="0" fontId="7" fillId="0" borderId="1" xfId="0" applyFont="1" applyBorder="1" applyAlignment="1">
      <alignment horizontal="left" vertical="top" wrapText="1"/>
    </xf>
    <xf numFmtId="44" fontId="5" fillId="0" borderId="4" xfId="2" applyFont="1" applyBorder="1" applyAlignment="1">
      <alignment vertical="center" wrapText="1"/>
    </xf>
    <xf numFmtId="44" fontId="5" fillId="0" borderId="4" xfId="2" applyFont="1" applyFill="1" applyBorder="1" applyAlignment="1">
      <alignment vertical="center" wrapText="1"/>
    </xf>
    <xf numFmtId="44" fontId="4" fillId="0" borderId="1" xfId="0" applyNumberFormat="1" applyFont="1" applyBorder="1" applyAlignment="1">
      <alignment vertical="center"/>
    </xf>
    <xf numFmtId="165" fontId="5" fillId="0" borderId="2" xfId="1" applyNumberFormat="1" applyFont="1" applyFill="1" applyBorder="1" applyAlignment="1">
      <alignment vertical="center" wrapText="1"/>
    </xf>
    <xf numFmtId="44" fontId="6" fillId="0" borderId="1" xfId="1" applyNumberFormat="1" applyFont="1" applyFill="1" applyBorder="1" applyAlignment="1">
      <alignment vertical="center" wrapText="1"/>
    </xf>
    <xf numFmtId="0" fontId="6" fillId="0" borderId="1" xfId="0" applyFont="1" applyBorder="1" applyAlignment="1">
      <alignment vertical="center" wrapText="1"/>
    </xf>
    <xf numFmtId="43" fontId="4" fillId="0" borderId="1" xfId="1" applyFont="1" applyFill="1" applyBorder="1" applyAlignment="1">
      <alignment horizontal="center" vertical="center" wrapText="1"/>
    </xf>
    <xf numFmtId="0" fontId="6" fillId="0" borderId="1" xfId="0" applyFont="1" applyBorder="1" applyAlignment="1">
      <alignment horizontal="center" vertical="center" wrapText="1"/>
    </xf>
    <xf numFmtId="1" fontId="8" fillId="0" borderId="1" xfId="0" applyNumberFormat="1" applyFont="1" applyBorder="1" applyAlignment="1">
      <alignment horizontal="center" vertical="center" wrapText="1"/>
    </xf>
    <xf numFmtId="0" fontId="4" fillId="0" borderId="1" xfId="0" applyFont="1" applyBorder="1" applyAlignment="1">
      <alignment horizontal="left" vertical="top" wrapText="1"/>
    </xf>
    <xf numFmtId="0" fontId="4" fillId="0" borderId="1" xfId="0" applyFont="1" applyBorder="1" applyAlignment="1">
      <alignment horizontal="center" vertical="center" wrapText="1"/>
    </xf>
    <xf numFmtId="0" fontId="4" fillId="0" borderId="1" xfId="0" applyFont="1" applyBorder="1" applyAlignment="1">
      <alignment vertical="top" wrapText="1"/>
    </xf>
    <xf numFmtId="1" fontId="4"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9" fillId="0" borderId="1" xfId="0" applyFont="1" applyBorder="1" applyAlignment="1">
      <alignment horizontal="left" vertical="top" wrapText="1"/>
    </xf>
    <xf numFmtId="0" fontId="4" fillId="0" borderId="5" xfId="0" applyFont="1" applyBorder="1" applyAlignment="1">
      <alignment horizontal="left" vertical="top"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vertical="top" wrapText="1"/>
    </xf>
    <xf numFmtId="0" fontId="4" fillId="0" borderId="1" xfId="0" applyFont="1" applyBorder="1" applyAlignment="1">
      <alignment horizontal="left" vertical="center" wrapText="1"/>
    </xf>
    <xf numFmtId="0" fontId="4" fillId="3" borderId="0" xfId="0" applyFont="1" applyFill="1"/>
    <xf numFmtId="0" fontId="7" fillId="3" borderId="1" xfId="0" applyFont="1" applyFill="1" applyBorder="1" applyAlignment="1">
      <alignment horizontal="left" vertical="top" wrapText="1"/>
    </xf>
    <xf numFmtId="44" fontId="5" fillId="3" borderId="6" xfId="2" applyFont="1" applyFill="1" applyBorder="1" applyAlignment="1">
      <alignment vertical="center" wrapText="1"/>
    </xf>
    <xf numFmtId="44" fontId="4" fillId="3" borderId="1" xfId="0" applyNumberFormat="1" applyFont="1" applyFill="1" applyBorder="1" applyAlignment="1">
      <alignment vertical="center"/>
    </xf>
    <xf numFmtId="165" fontId="5" fillId="3" borderId="1" xfId="1" applyNumberFormat="1" applyFont="1" applyFill="1" applyBorder="1" applyAlignment="1">
      <alignment vertical="center" wrapText="1"/>
    </xf>
    <xf numFmtId="164" fontId="5" fillId="3" borderId="1" xfId="1" applyNumberFormat="1" applyFont="1" applyFill="1" applyBorder="1" applyAlignment="1">
      <alignment vertical="center" wrapText="1"/>
    </xf>
    <xf numFmtId="164" fontId="4" fillId="3" borderId="1" xfId="0" applyNumberFormat="1" applyFont="1" applyFill="1" applyBorder="1" applyAlignment="1">
      <alignment vertical="center"/>
    </xf>
    <xf numFmtId="0" fontId="6" fillId="3" borderId="7" xfId="0" applyFont="1" applyFill="1" applyBorder="1" applyAlignment="1">
      <alignment vertical="center" wrapText="1"/>
    </xf>
    <xf numFmtId="43" fontId="4" fillId="3" borderId="1" xfId="1"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1" xfId="0" applyFont="1" applyFill="1" applyBorder="1" applyAlignment="1">
      <alignment vertical="center" wrapText="1"/>
    </xf>
    <xf numFmtId="0" fontId="4" fillId="3" borderId="1" xfId="0" applyFont="1" applyFill="1" applyBorder="1" applyAlignment="1">
      <alignment horizontal="left" vertical="top" wrapText="1"/>
    </xf>
    <xf numFmtId="0" fontId="4"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horizontal="left" vertical="center" wrapText="1"/>
    </xf>
    <xf numFmtId="0" fontId="4" fillId="3" borderId="1" xfId="0" applyFont="1" applyFill="1" applyBorder="1" applyAlignment="1">
      <alignment vertical="top" wrapText="1"/>
    </xf>
    <xf numFmtId="1" fontId="7" fillId="3" borderId="1" xfId="0" applyNumberFormat="1" applyFont="1" applyFill="1" applyBorder="1" applyAlignment="1">
      <alignment horizontal="center" vertical="center" wrapText="1"/>
    </xf>
    <xf numFmtId="0" fontId="7" fillId="3" borderId="1" xfId="3" applyFont="1" applyFill="1" applyBorder="1" applyAlignment="1">
      <alignment horizontal="left" vertical="top" wrapText="1"/>
    </xf>
    <xf numFmtId="0" fontId="12" fillId="3" borderId="1" xfId="0" applyFont="1" applyFill="1" applyBorder="1" applyAlignment="1">
      <alignment horizontal="center" vertical="center" wrapText="1"/>
    </xf>
    <xf numFmtId="0" fontId="10" fillId="3" borderId="1" xfId="0" applyFont="1" applyFill="1" applyBorder="1" applyAlignment="1">
      <alignment horizontal="left" vertical="center" wrapText="1"/>
    </xf>
    <xf numFmtId="0" fontId="10" fillId="3" borderId="1" xfId="0" applyFont="1" applyFill="1" applyBorder="1" applyAlignment="1">
      <alignment vertical="top" wrapText="1"/>
    </xf>
    <xf numFmtId="0" fontId="4" fillId="3" borderId="1" xfId="0" applyFont="1" applyFill="1" applyBorder="1" applyAlignment="1">
      <alignment horizontal="left" vertical="center" wrapText="1"/>
    </xf>
    <xf numFmtId="44" fontId="5" fillId="0" borderId="6" xfId="2" applyFont="1" applyBorder="1" applyAlignment="1">
      <alignment vertical="center" wrapText="1"/>
    </xf>
    <xf numFmtId="44" fontId="5" fillId="0" borderId="6" xfId="2" applyFont="1" applyFill="1" applyBorder="1" applyAlignment="1">
      <alignment vertical="center" wrapText="1"/>
    </xf>
    <xf numFmtId="165" fontId="5" fillId="0" borderId="1" xfId="1" applyNumberFormat="1" applyFont="1" applyFill="1" applyBorder="1" applyAlignment="1">
      <alignment vertical="center" wrapText="1"/>
    </xf>
    <xf numFmtId="164" fontId="5" fillId="0" borderId="1" xfId="1" applyNumberFormat="1" applyFont="1" applyFill="1" applyBorder="1" applyAlignment="1">
      <alignment vertical="center" wrapText="1"/>
    </xf>
    <xf numFmtId="0" fontId="7" fillId="0" borderId="1" xfId="0" applyFont="1" applyBorder="1" applyAlignment="1">
      <alignment horizontal="left" vertical="center" wrapText="1"/>
    </xf>
    <xf numFmtId="1" fontId="7" fillId="0" borderId="1" xfId="0" applyNumberFormat="1" applyFont="1" applyBorder="1" applyAlignment="1">
      <alignment horizontal="center" vertical="center" wrapText="1"/>
    </xf>
    <xf numFmtId="0" fontId="7" fillId="0" borderId="1" xfId="3" applyFont="1" applyBorder="1" applyAlignment="1">
      <alignment horizontal="left" vertical="top" wrapText="1"/>
    </xf>
    <xf numFmtId="0" fontId="4" fillId="3" borderId="8" xfId="0" applyFont="1" applyFill="1" applyBorder="1" applyAlignment="1">
      <alignment horizontal="center" vertical="center" wrapText="1"/>
    </xf>
    <xf numFmtId="0" fontId="10" fillId="3" borderId="1" xfId="0" applyFont="1" applyFill="1" applyBorder="1" applyAlignment="1">
      <alignment horizontal="center" vertical="center" wrapText="1"/>
    </xf>
    <xf numFmtId="1" fontId="6"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3" fontId="6" fillId="3" borderId="1" xfId="1" applyFont="1" applyFill="1" applyBorder="1" applyAlignment="1">
      <alignment vertical="center" wrapText="1"/>
    </xf>
    <xf numFmtId="1" fontId="6" fillId="3" borderId="1" xfId="0" applyNumberFormat="1" applyFont="1" applyFill="1" applyBorder="1" applyAlignment="1">
      <alignment horizontal="center" vertical="center" wrapText="1"/>
    </xf>
    <xf numFmtId="49" fontId="7" fillId="3" borderId="1" xfId="0" applyNumberFormat="1" applyFont="1" applyFill="1" applyBorder="1" applyAlignment="1">
      <alignment horizontal="center" vertical="center" wrapText="1"/>
    </xf>
    <xf numFmtId="1" fontId="9" fillId="3" borderId="1" xfId="0" applyNumberFormat="1" applyFont="1" applyFill="1" applyBorder="1" applyAlignment="1">
      <alignment horizontal="center" vertical="center"/>
    </xf>
    <xf numFmtId="44" fontId="4" fillId="4" borderId="1" xfId="0" applyNumberFormat="1" applyFont="1" applyFill="1" applyBorder="1" applyAlignment="1">
      <alignment vertical="center"/>
    </xf>
    <xf numFmtId="1" fontId="9" fillId="0" borderId="1" xfId="0" applyNumberFormat="1" applyFont="1" applyBorder="1" applyAlignment="1">
      <alignment horizontal="center" vertical="center"/>
    </xf>
    <xf numFmtId="0" fontId="9" fillId="3" borderId="1" xfId="0" applyFont="1" applyFill="1" applyBorder="1" applyAlignment="1">
      <alignment horizontal="left" vertical="top" wrapText="1"/>
    </xf>
    <xf numFmtId="164" fontId="4" fillId="0" borderId="1" xfId="0" applyNumberFormat="1" applyFont="1" applyBorder="1" applyAlignment="1">
      <alignment vertical="center"/>
    </xf>
    <xf numFmtId="44" fontId="6" fillId="3" borderId="1" xfId="1" applyNumberFormat="1" applyFont="1" applyFill="1" applyBorder="1" applyAlignment="1">
      <alignment vertical="center" wrapText="1"/>
    </xf>
    <xf numFmtId="0" fontId="4" fillId="3" borderId="5" xfId="0" applyFont="1" applyFill="1" applyBorder="1" applyAlignment="1">
      <alignment horizontal="center" vertical="center" wrapText="1"/>
    </xf>
    <xf numFmtId="1" fontId="4" fillId="3" borderId="1" xfId="0" applyNumberFormat="1" applyFont="1" applyFill="1" applyBorder="1" applyAlignment="1">
      <alignment horizontal="center" vertical="center" wrapText="1"/>
    </xf>
    <xf numFmtId="0" fontId="9" fillId="3" borderId="1" xfId="0" applyFont="1" applyFill="1" applyBorder="1" applyAlignment="1">
      <alignment horizontal="center" vertical="center"/>
    </xf>
    <xf numFmtId="0" fontId="4" fillId="3" borderId="1" xfId="0" applyFont="1" applyFill="1" applyBorder="1" applyAlignment="1">
      <alignment horizontal="center" vertical="center"/>
    </xf>
    <xf numFmtId="164" fontId="6" fillId="0" borderId="1" xfId="1" applyNumberFormat="1" applyFont="1" applyFill="1" applyBorder="1" applyAlignment="1">
      <alignment vertical="center" wrapText="1"/>
    </xf>
    <xf numFmtId="0" fontId="8" fillId="0" borderId="1" xfId="0" applyFont="1" applyBorder="1" applyAlignment="1">
      <alignment horizontal="center" vertical="center" wrapText="1"/>
    </xf>
    <xf numFmtId="0" fontId="4" fillId="0" borderId="5" xfId="0" applyFont="1" applyBorder="1" applyAlignment="1">
      <alignment horizontal="center" vertical="center" wrapText="1"/>
    </xf>
    <xf numFmtId="0" fontId="10" fillId="0" borderId="1" xfId="0" applyFont="1" applyBorder="1" applyAlignment="1">
      <alignment horizontal="center" vertical="center"/>
    </xf>
    <xf numFmtId="0" fontId="0" fillId="3" borderId="0" xfId="0" applyFill="1"/>
    <xf numFmtId="164" fontId="6" fillId="3" borderId="1" xfId="1" applyNumberFormat="1" applyFont="1" applyFill="1" applyBorder="1" applyAlignment="1">
      <alignment vertical="center" wrapText="1"/>
    </xf>
    <xf numFmtId="0" fontId="8" fillId="3" borderId="1"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10" fillId="3" borderId="1" xfId="0" applyFont="1" applyFill="1" applyBorder="1" applyAlignment="1">
      <alignment horizontal="center" vertical="center"/>
    </xf>
    <xf numFmtId="0" fontId="4" fillId="3" borderId="1" xfId="0" applyFont="1" applyFill="1" applyBorder="1"/>
    <xf numFmtId="0" fontId="4" fillId="3" borderId="1" xfId="0" applyFont="1" applyFill="1" applyBorder="1" applyAlignment="1">
      <alignment vertical="center"/>
    </xf>
    <xf numFmtId="0" fontId="8" fillId="3" borderId="1" xfId="0" applyFont="1" applyFill="1" applyBorder="1" applyAlignment="1">
      <alignment horizontal="center" vertical="center"/>
    </xf>
    <xf numFmtId="0" fontId="8" fillId="3" borderId="1" xfId="0" applyFont="1" applyFill="1" applyBorder="1" applyAlignment="1">
      <alignment horizontal="left" vertical="center"/>
    </xf>
    <xf numFmtId="0" fontId="4" fillId="3" borderId="6" xfId="0" applyFont="1" applyFill="1" applyBorder="1" applyAlignment="1">
      <alignment horizontal="left" vertical="top" wrapText="1"/>
    </xf>
    <xf numFmtId="0" fontId="4" fillId="3" borderId="1" xfId="3" applyFont="1" applyFill="1" applyBorder="1" applyAlignment="1">
      <alignment horizontal="left" vertical="top" wrapText="1"/>
    </xf>
    <xf numFmtId="0" fontId="4" fillId="3" borderId="5" xfId="0" applyFont="1" applyFill="1" applyBorder="1" applyAlignment="1">
      <alignment horizontal="left" vertical="top" wrapText="1"/>
    </xf>
    <xf numFmtId="0" fontId="6" fillId="3" borderId="9" xfId="0" applyFont="1" applyFill="1" applyBorder="1" applyAlignment="1">
      <alignment horizontal="center" vertical="center" wrapText="1"/>
    </xf>
    <xf numFmtId="0" fontId="6" fillId="3" borderId="9" xfId="0" applyFont="1" applyFill="1" applyBorder="1" applyAlignment="1">
      <alignment vertical="center" wrapText="1"/>
    </xf>
    <xf numFmtId="1" fontId="6" fillId="3" borderId="9" xfId="0" applyNumberFormat="1" applyFont="1" applyFill="1" applyBorder="1" applyAlignment="1">
      <alignment horizontal="center" vertical="center" wrapText="1"/>
    </xf>
    <xf numFmtId="0" fontId="8" fillId="3" borderId="10" xfId="0" applyFont="1" applyFill="1" applyBorder="1" applyAlignment="1">
      <alignment horizontal="left" vertical="top" wrapText="1"/>
    </xf>
    <xf numFmtId="0" fontId="8" fillId="3" borderId="9" xfId="0" applyFont="1" applyFill="1" applyBorder="1" applyAlignment="1">
      <alignment horizontal="center" vertical="center" wrapText="1"/>
    </xf>
    <xf numFmtId="0" fontId="8" fillId="3" borderId="9" xfId="0" applyFont="1" applyFill="1" applyBorder="1" applyAlignment="1">
      <alignment horizontal="left" vertical="center" wrapText="1"/>
    </xf>
    <xf numFmtId="0" fontId="8" fillId="3" borderId="11" xfId="0" applyFont="1" applyFill="1" applyBorder="1" applyAlignment="1">
      <alignment horizontal="center" vertical="center" wrapText="1"/>
    </xf>
    <xf numFmtId="1" fontId="8" fillId="3" borderId="9" xfId="0" applyNumberFormat="1" applyFont="1" applyFill="1" applyBorder="1" applyAlignment="1">
      <alignment horizontal="center" vertical="center" wrapText="1"/>
    </xf>
    <xf numFmtId="0" fontId="8" fillId="3" borderId="9" xfId="0" applyFont="1" applyFill="1" applyBorder="1" applyAlignment="1">
      <alignment horizontal="left" vertical="top" wrapText="1"/>
    </xf>
    <xf numFmtId="0" fontId="8" fillId="3" borderId="11" xfId="0" applyFont="1" applyFill="1" applyBorder="1" applyAlignment="1">
      <alignment horizontal="left" vertical="top" wrapText="1"/>
    </xf>
    <xf numFmtId="0" fontId="4" fillId="3" borderId="1" xfId="0" applyFont="1" applyFill="1" applyBorder="1" applyAlignment="1">
      <alignment vertical="top"/>
    </xf>
    <xf numFmtId="0" fontId="8" fillId="3" borderId="1" xfId="0" applyFont="1" applyFill="1" applyBorder="1" applyAlignment="1">
      <alignment horizontal="left" vertical="top" wrapText="1"/>
    </xf>
    <xf numFmtId="0" fontId="4" fillId="3" borderId="2" xfId="0" applyFont="1" applyFill="1" applyBorder="1" applyAlignment="1">
      <alignment horizontal="center" vertical="center" wrapText="1"/>
    </xf>
    <xf numFmtId="0" fontId="4" fillId="0" borderId="1" xfId="0" applyFont="1" applyBorder="1"/>
    <xf numFmtId="0" fontId="4" fillId="0" borderId="1" xfId="0" applyFont="1" applyBorder="1" applyAlignment="1">
      <alignment vertical="center"/>
    </xf>
    <xf numFmtId="0" fontId="4" fillId="0" borderId="1" xfId="0" applyFont="1" applyBorder="1" applyAlignment="1">
      <alignment horizontal="center" vertical="center"/>
    </xf>
    <xf numFmtId="0" fontId="10" fillId="0" borderId="1" xfId="0" applyFont="1" applyBorder="1" applyAlignment="1">
      <alignment horizontal="left" vertical="top" wrapText="1"/>
    </xf>
    <xf numFmtId="1" fontId="10" fillId="0" borderId="1" xfId="0" applyNumberFormat="1" applyFont="1" applyBorder="1" applyAlignment="1">
      <alignment horizontal="center" vertical="center" wrapText="1"/>
    </xf>
    <xf numFmtId="0" fontId="8" fillId="0" borderId="1" xfId="0" applyFont="1" applyBorder="1" applyAlignment="1">
      <alignment horizontal="left" vertical="top" wrapText="1"/>
    </xf>
    <xf numFmtId="44" fontId="4" fillId="0" borderId="7" xfId="0" applyNumberFormat="1" applyFont="1" applyBorder="1" applyAlignment="1">
      <alignment vertical="center"/>
    </xf>
    <xf numFmtId="0" fontId="8" fillId="0" borderId="5" xfId="0" applyFont="1" applyBorder="1" applyAlignment="1">
      <alignment horizontal="left" vertical="top" wrapText="1"/>
    </xf>
    <xf numFmtId="44" fontId="5" fillId="3" borderId="12" xfId="2" applyFont="1" applyFill="1" applyBorder="1" applyAlignment="1">
      <alignment vertical="center" wrapText="1"/>
    </xf>
    <xf numFmtId="44" fontId="4" fillId="3" borderId="7" xfId="0" applyNumberFormat="1" applyFont="1" applyFill="1" applyBorder="1" applyAlignment="1">
      <alignment vertical="center"/>
    </xf>
    <xf numFmtId="165" fontId="5" fillId="3" borderId="7" xfId="1" applyNumberFormat="1" applyFont="1" applyFill="1" applyBorder="1" applyAlignment="1">
      <alignment vertical="center" wrapText="1"/>
    </xf>
    <xf numFmtId="164" fontId="5" fillId="3" borderId="7" xfId="1" applyNumberFormat="1" applyFont="1" applyFill="1" applyBorder="1" applyAlignment="1">
      <alignment vertical="center" wrapText="1"/>
    </xf>
    <xf numFmtId="0" fontId="4" fillId="3" borderId="7" xfId="0" applyFont="1" applyFill="1" applyBorder="1"/>
    <xf numFmtId="0" fontId="4" fillId="3" borderId="7" xfId="0" applyFont="1" applyFill="1" applyBorder="1" applyAlignment="1">
      <alignment vertical="center"/>
    </xf>
    <xf numFmtId="0" fontId="6" fillId="3" borderId="7" xfId="2" applyNumberFormat="1" applyFont="1" applyFill="1" applyBorder="1" applyAlignment="1">
      <alignment horizontal="center" vertical="center" wrapText="1"/>
    </xf>
    <xf numFmtId="1" fontId="6" fillId="3" borderId="7" xfId="0" applyNumberFormat="1" applyFont="1" applyFill="1" applyBorder="1" applyAlignment="1">
      <alignment horizontal="center" vertical="center" wrapText="1"/>
    </xf>
    <xf numFmtId="0" fontId="7" fillId="3" borderId="7" xfId="0" applyFont="1" applyFill="1" applyBorder="1" applyAlignment="1">
      <alignment horizontal="left" vertical="top" wrapText="1"/>
    </xf>
    <xf numFmtId="0" fontId="7" fillId="3" borderId="7" xfId="0" applyFont="1" applyFill="1" applyBorder="1" applyAlignment="1">
      <alignment horizontal="center" vertical="center" wrapText="1"/>
    </xf>
    <xf numFmtId="3" fontId="7" fillId="3" borderId="7" xfId="0" applyNumberFormat="1" applyFont="1" applyFill="1" applyBorder="1" applyAlignment="1">
      <alignment horizontal="center" vertical="center" wrapText="1"/>
    </xf>
    <xf numFmtId="0" fontId="7" fillId="3" borderId="7" xfId="0" applyFont="1" applyFill="1" applyBorder="1" applyAlignment="1">
      <alignment horizontal="left" vertical="center" wrapText="1"/>
    </xf>
    <xf numFmtId="0" fontId="4" fillId="3" borderId="7" xfId="0" applyFont="1" applyFill="1" applyBorder="1" applyAlignment="1">
      <alignment horizontal="center" vertical="center"/>
    </xf>
    <xf numFmtId="1" fontId="7" fillId="3" borderId="7" xfId="0" applyNumberFormat="1" applyFont="1" applyFill="1" applyBorder="1" applyAlignment="1">
      <alignment horizontal="center" vertical="center" wrapText="1"/>
    </xf>
    <xf numFmtId="0" fontId="10" fillId="3" borderId="7" xfId="0" applyFont="1" applyFill="1" applyBorder="1" applyAlignment="1">
      <alignment horizontal="center" vertical="center"/>
    </xf>
    <xf numFmtId="0" fontId="10" fillId="3" borderId="7" xfId="0" applyFont="1" applyFill="1" applyBorder="1" applyAlignment="1">
      <alignment horizontal="left" vertical="center" wrapText="1"/>
    </xf>
    <xf numFmtId="0" fontId="10" fillId="3" borderId="7" xfId="0" applyFont="1" applyFill="1" applyBorder="1" applyAlignment="1">
      <alignment vertical="top" wrapText="1"/>
    </xf>
    <xf numFmtId="0" fontId="4" fillId="3" borderId="7" xfId="0" applyFont="1" applyFill="1" applyBorder="1" applyAlignment="1">
      <alignment horizontal="center" vertical="center" wrapText="1"/>
    </xf>
    <xf numFmtId="0" fontId="4" fillId="3" borderId="7" xfId="0" applyFont="1" applyFill="1" applyBorder="1" applyAlignment="1">
      <alignment horizontal="left" vertical="center" wrapText="1"/>
    </xf>
    <xf numFmtId="4" fontId="7" fillId="0" borderId="1" xfId="0" applyNumberFormat="1" applyFont="1" applyBorder="1" applyAlignment="1">
      <alignment horizontal="center" vertical="center" wrapText="1"/>
    </xf>
    <xf numFmtId="3" fontId="7" fillId="0" borderId="1" xfId="0" applyNumberFormat="1" applyFont="1" applyBorder="1" applyAlignment="1">
      <alignment horizontal="center" vertical="center" wrapText="1"/>
    </xf>
    <xf numFmtId="0" fontId="7" fillId="0" borderId="5" xfId="0" applyFont="1" applyBorder="1" applyAlignment="1">
      <alignment horizontal="left" vertical="top" wrapText="1"/>
    </xf>
    <xf numFmtId="3" fontId="7" fillId="3" borderId="1" xfId="0" applyNumberFormat="1" applyFont="1" applyFill="1" applyBorder="1" applyAlignment="1">
      <alignment horizontal="center" vertical="center" wrapText="1"/>
    </xf>
    <xf numFmtId="0" fontId="7" fillId="3" borderId="5" xfId="0" applyFont="1" applyFill="1" applyBorder="1" applyAlignment="1">
      <alignment horizontal="left" vertical="top" wrapText="1"/>
    </xf>
    <xf numFmtId="1" fontId="4" fillId="3" borderId="1" xfId="0" applyNumberFormat="1" applyFont="1" applyFill="1" applyBorder="1" applyAlignment="1">
      <alignment horizontal="center" vertical="center"/>
    </xf>
    <xf numFmtId="0" fontId="9" fillId="0" borderId="1" xfId="0" applyFont="1" applyBorder="1" applyAlignment="1">
      <alignment vertical="top" wrapText="1"/>
    </xf>
    <xf numFmtId="0" fontId="9" fillId="0" borderId="0" xfId="0" applyFont="1" applyAlignment="1">
      <alignment vertical="top" wrapText="1"/>
    </xf>
    <xf numFmtId="44" fontId="4" fillId="0" borderId="0" xfId="2" applyFont="1" applyAlignment="1">
      <alignment horizontal="center" vertical="center"/>
    </xf>
    <xf numFmtId="1" fontId="4" fillId="0" borderId="0" xfId="0" applyNumberFormat="1" applyFont="1" applyAlignment="1">
      <alignment horizontal="center" vertical="center" wrapText="1"/>
    </xf>
    <xf numFmtId="3" fontId="6" fillId="0" borderId="1" xfId="0" applyNumberFormat="1" applyFont="1" applyBorder="1" applyAlignment="1">
      <alignment horizontal="center" vertical="center" wrapText="1"/>
    </xf>
    <xf numFmtId="0" fontId="6" fillId="3" borderId="1" xfId="0" applyFont="1" applyFill="1" applyBorder="1" applyAlignment="1">
      <alignment vertical="center"/>
    </xf>
    <xf numFmtId="43" fontId="6" fillId="0" borderId="1" xfId="1" applyFont="1" applyFill="1" applyBorder="1" applyAlignment="1">
      <alignment vertical="center" wrapText="1"/>
    </xf>
    <xf numFmtId="43" fontId="6" fillId="0" borderId="1" xfId="1" applyFont="1" applyFill="1" applyBorder="1" applyAlignment="1">
      <alignment vertical="center"/>
    </xf>
    <xf numFmtId="0" fontId="6" fillId="0" borderId="1" xfId="0" applyFont="1" applyBorder="1" applyAlignment="1">
      <alignment horizontal="justify" vertical="center" wrapText="1"/>
    </xf>
    <xf numFmtId="0" fontId="6" fillId="0" borderId="1" xfId="0" applyFont="1" applyBorder="1" applyAlignment="1">
      <alignment vertical="center"/>
    </xf>
    <xf numFmtId="44" fontId="5" fillId="3" borderId="4" xfId="2" applyFont="1" applyFill="1" applyBorder="1" applyAlignment="1">
      <alignment vertical="center" wrapText="1"/>
    </xf>
    <xf numFmtId="165" fontId="5" fillId="3" borderId="2" xfId="1" applyNumberFormat="1" applyFont="1" applyFill="1" applyBorder="1" applyAlignment="1">
      <alignment vertical="center" wrapText="1"/>
    </xf>
    <xf numFmtId="164" fontId="5" fillId="3" borderId="2" xfId="1" applyNumberFormat="1" applyFont="1" applyFill="1" applyBorder="1" applyAlignment="1">
      <alignment vertical="center" wrapText="1"/>
    </xf>
    <xf numFmtId="166" fontId="6" fillId="3" borderId="1" xfId="1" applyNumberFormat="1" applyFont="1" applyFill="1" applyBorder="1" applyAlignment="1">
      <alignment vertical="center" wrapText="1"/>
    </xf>
    <xf numFmtId="44" fontId="5" fillId="3" borderId="1" xfId="2" applyFont="1" applyFill="1" applyBorder="1" applyAlignment="1">
      <alignment vertical="center" wrapText="1"/>
    </xf>
    <xf numFmtId="44" fontId="5" fillId="0" borderId="1" xfId="2" applyFont="1" applyBorder="1" applyAlignment="1">
      <alignment vertical="center" wrapText="1"/>
    </xf>
    <xf numFmtId="44" fontId="5" fillId="0" borderId="1" xfId="2" applyFont="1" applyFill="1" applyBorder="1" applyAlignment="1">
      <alignment vertical="center" wrapText="1"/>
    </xf>
    <xf numFmtId="0" fontId="7" fillId="0" borderId="1" xfId="0" applyFont="1" applyBorder="1" applyAlignment="1">
      <alignment horizontal="justify" vertical="top" wrapText="1"/>
    </xf>
    <xf numFmtId="43" fontId="4" fillId="3" borderId="1" xfId="1" applyFont="1" applyFill="1" applyBorder="1" applyAlignment="1">
      <alignment vertical="center"/>
    </xf>
    <xf numFmtId="0" fontId="7" fillId="0" borderId="5" xfId="0" applyFont="1" applyBorder="1" applyAlignment="1">
      <alignment horizontal="center" vertical="center" wrapText="1"/>
    </xf>
    <xf numFmtId="1" fontId="8" fillId="3" borderId="1" xfId="0" applyNumberFormat="1" applyFont="1" applyFill="1" applyBorder="1" applyAlignment="1">
      <alignment horizontal="center" vertical="center" wrapText="1"/>
    </xf>
    <xf numFmtId="1" fontId="6" fillId="3" borderId="0" xfId="0" applyNumberFormat="1" applyFont="1" applyFill="1" applyAlignment="1">
      <alignment horizontal="center" vertical="center"/>
    </xf>
    <xf numFmtId="1" fontId="6" fillId="3" borderId="1" xfId="1" applyNumberFormat="1" applyFont="1" applyFill="1" applyBorder="1" applyAlignment="1">
      <alignment horizontal="center" vertical="center" wrapText="1"/>
    </xf>
    <xf numFmtId="0" fontId="7" fillId="3" borderId="1" xfId="0" applyFont="1" applyFill="1" applyBorder="1" applyAlignment="1">
      <alignment horizontal="center" vertical="center"/>
    </xf>
    <xf numFmtId="0" fontId="7" fillId="3" borderId="5" xfId="0" applyFont="1" applyFill="1" applyBorder="1" applyAlignment="1">
      <alignment horizontal="center" vertical="center"/>
    </xf>
    <xf numFmtId="1" fontId="7" fillId="3" borderId="6" xfId="0" applyNumberFormat="1" applyFont="1" applyFill="1" applyBorder="1" applyAlignment="1">
      <alignment horizontal="center" vertical="center"/>
    </xf>
    <xf numFmtId="0" fontId="9" fillId="3" borderId="1" xfId="0" applyFont="1" applyFill="1" applyBorder="1" applyAlignment="1">
      <alignment vertical="top" wrapText="1"/>
    </xf>
    <xf numFmtId="43" fontId="6" fillId="0" borderId="13" xfId="1" applyFont="1" applyFill="1" applyBorder="1" applyAlignment="1">
      <alignment vertical="center" wrapText="1"/>
    </xf>
    <xf numFmtId="1" fontId="7" fillId="0" borderId="6" xfId="0" applyNumberFormat="1" applyFont="1" applyBorder="1" applyAlignment="1">
      <alignment horizontal="center" vertical="center" wrapText="1"/>
    </xf>
    <xf numFmtId="43" fontId="6" fillId="3" borderId="13" xfId="1" applyFont="1" applyFill="1" applyBorder="1" applyAlignment="1">
      <alignment vertical="center" wrapText="1"/>
    </xf>
    <xf numFmtId="44" fontId="4" fillId="3" borderId="1" xfId="2" applyFont="1" applyFill="1" applyBorder="1" applyAlignment="1">
      <alignment vertical="center"/>
    </xf>
    <xf numFmtId="44" fontId="6" fillId="3" borderId="0" xfId="2" applyFont="1" applyFill="1" applyAlignment="1">
      <alignment vertical="center" wrapText="1"/>
    </xf>
    <xf numFmtId="44" fontId="6" fillId="3" borderId="0" xfId="1" applyNumberFormat="1" applyFont="1" applyFill="1" applyAlignment="1">
      <alignment vertical="center" wrapText="1"/>
    </xf>
    <xf numFmtId="1" fontId="7" fillId="3" borderId="6" xfId="0" applyNumberFormat="1" applyFont="1" applyFill="1" applyBorder="1" applyAlignment="1">
      <alignment horizontal="center" vertical="center" wrapText="1"/>
    </xf>
    <xf numFmtId="44" fontId="4" fillId="3" borderId="0" xfId="2" applyFont="1" applyFill="1" applyAlignment="1">
      <alignment vertical="center" wrapText="1"/>
    </xf>
    <xf numFmtId="44" fontId="8" fillId="0" borderId="9" xfId="0" applyNumberFormat="1" applyFont="1" applyBorder="1" applyAlignment="1">
      <alignment vertical="center"/>
    </xf>
    <xf numFmtId="164" fontId="6" fillId="0" borderId="9" xfId="0" applyNumberFormat="1" applyFont="1" applyBorder="1" applyAlignment="1">
      <alignment vertical="center" wrapText="1"/>
    </xf>
    <xf numFmtId="0" fontId="6" fillId="0" borderId="14" xfId="0" applyFont="1" applyBorder="1" applyAlignment="1">
      <alignment vertical="center" wrapText="1"/>
    </xf>
    <xf numFmtId="0" fontId="6" fillId="0" borderId="9" xfId="0" applyFont="1" applyBorder="1" applyAlignment="1">
      <alignment vertical="center" wrapText="1"/>
    </xf>
    <xf numFmtId="0" fontId="6" fillId="0" borderId="14" xfId="0" applyFont="1" applyBorder="1" applyAlignment="1">
      <alignment horizontal="center" vertical="center" wrapText="1"/>
    </xf>
    <xf numFmtId="0" fontId="8" fillId="0" borderId="14" xfId="0" applyFont="1" applyBorder="1" applyAlignment="1">
      <alignment horizontal="left" vertical="top" wrapText="1"/>
    </xf>
    <xf numFmtId="0" fontId="8" fillId="0" borderId="14" xfId="0" applyFont="1" applyBorder="1" applyAlignment="1">
      <alignment horizontal="center" vertical="center" wrapText="1"/>
    </xf>
    <xf numFmtId="0" fontId="8" fillId="0" borderId="14" xfId="0" applyFont="1" applyBorder="1" applyAlignment="1">
      <alignment horizontal="left" vertical="center" wrapText="1"/>
    </xf>
    <xf numFmtId="0" fontId="8" fillId="0" borderId="11" xfId="0" applyFont="1" applyBorder="1" applyAlignment="1">
      <alignment horizontal="center" vertical="center" wrapText="1"/>
    </xf>
    <xf numFmtId="0" fontId="8" fillId="0" borderId="15" xfId="0" applyFont="1" applyBorder="1" applyAlignment="1">
      <alignment horizontal="center" vertical="center" wrapText="1"/>
    </xf>
    <xf numFmtId="0" fontId="4" fillId="0" borderId="7" xfId="0" applyFont="1" applyBorder="1" applyAlignment="1">
      <alignment vertical="top" wrapText="1"/>
    </xf>
    <xf numFmtId="1" fontId="8" fillId="0" borderId="10" xfId="0" applyNumberFormat="1" applyFont="1" applyBorder="1" applyAlignment="1">
      <alignment horizontal="center" vertical="center" wrapText="1"/>
    </xf>
    <xf numFmtId="0" fontId="8" fillId="0" borderId="9" xfId="0" applyFont="1" applyBorder="1" applyAlignment="1">
      <alignment horizontal="left" vertical="top" wrapText="1"/>
    </xf>
    <xf numFmtId="1" fontId="8" fillId="0" borderId="9" xfId="0" applyNumberFormat="1" applyFont="1" applyBorder="1" applyAlignment="1">
      <alignment horizontal="center" vertical="center" wrapText="1"/>
    </xf>
    <xf numFmtId="0" fontId="8" fillId="0" borderId="9" xfId="0" applyFont="1" applyBorder="1" applyAlignment="1">
      <alignment horizontal="center" vertical="center" wrapText="1"/>
    </xf>
    <xf numFmtId="0" fontId="8" fillId="0" borderId="11" xfId="0" applyFont="1" applyBorder="1" applyAlignment="1">
      <alignment horizontal="left" vertical="top" wrapText="1"/>
    </xf>
    <xf numFmtId="44" fontId="8" fillId="3" borderId="9" xfId="0" applyNumberFormat="1" applyFont="1" applyFill="1" applyBorder="1" applyAlignment="1">
      <alignment vertical="center"/>
    </xf>
    <xf numFmtId="164" fontId="6" fillId="3" borderId="9" xfId="0" applyNumberFormat="1" applyFont="1" applyFill="1" applyBorder="1" applyAlignment="1">
      <alignment vertical="center" wrapText="1"/>
    </xf>
    <xf numFmtId="0" fontId="8" fillId="3" borderId="9" xfId="0" applyFont="1" applyFill="1" applyBorder="1" applyAlignment="1">
      <alignment vertical="center"/>
    </xf>
    <xf numFmtId="1" fontId="8" fillId="3" borderId="10" xfId="0" applyNumberFormat="1" applyFont="1" applyFill="1" applyBorder="1" applyAlignment="1">
      <alignment horizontal="center" vertical="center"/>
    </xf>
    <xf numFmtId="164" fontId="6" fillId="3" borderId="14" xfId="0" applyNumberFormat="1" applyFont="1" applyFill="1" applyBorder="1" applyAlignment="1">
      <alignment vertical="center" wrapText="1"/>
    </xf>
    <xf numFmtId="0" fontId="6" fillId="3" borderId="14" xfId="0" applyFont="1" applyFill="1" applyBorder="1" applyAlignment="1">
      <alignment horizontal="center" vertical="center" wrapText="1"/>
    </xf>
    <xf numFmtId="1" fontId="8" fillId="3" borderId="10" xfId="0" applyNumberFormat="1" applyFont="1" applyFill="1" applyBorder="1" applyAlignment="1">
      <alignment horizontal="center" vertical="center" wrapText="1"/>
    </xf>
    <xf numFmtId="0" fontId="6" fillId="3" borderId="14" xfId="0" applyFont="1" applyFill="1" applyBorder="1" applyAlignment="1">
      <alignment vertical="center" wrapText="1"/>
    </xf>
    <xf numFmtId="167" fontId="6" fillId="0" borderId="1" xfId="0" applyNumberFormat="1" applyFont="1" applyBorder="1" applyAlignment="1">
      <alignment horizontal="center" vertical="center"/>
    </xf>
    <xf numFmtId="1" fontId="5" fillId="0" borderId="1" xfId="0" applyNumberFormat="1" applyFont="1" applyBorder="1" applyAlignment="1">
      <alignment horizontal="center" vertical="center" wrapText="1"/>
    </xf>
    <xf numFmtId="3" fontId="7" fillId="0" borderId="5" xfId="0" applyNumberFormat="1" applyFont="1" applyBorder="1" applyAlignment="1">
      <alignment horizontal="center" vertical="center" wrapText="1"/>
    </xf>
    <xf numFmtId="9" fontId="10" fillId="0" borderId="1" xfId="0" applyNumberFormat="1" applyFont="1" applyBorder="1" applyAlignment="1">
      <alignment horizontal="center" vertical="center" wrapText="1"/>
    </xf>
    <xf numFmtId="10" fontId="10" fillId="0" borderId="1" xfId="0" applyNumberFormat="1" applyFont="1" applyBorder="1" applyAlignment="1">
      <alignment horizontal="center" vertical="center" wrapText="1"/>
    </xf>
    <xf numFmtId="1" fontId="5" fillId="3" borderId="1" xfId="0" applyNumberFormat="1" applyFont="1" applyFill="1" applyBorder="1" applyAlignment="1">
      <alignment horizontal="center" vertical="center" wrapText="1"/>
    </xf>
    <xf numFmtId="3" fontId="6" fillId="3" borderId="1" xfId="0" applyNumberFormat="1" applyFont="1" applyFill="1" applyBorder="1" applyAlignment="1">
      <alignment horizontal="center" vertical="center" wrapText="1"/>
    </xf>
    <xf numFmtId="165" fontId="4" fillId="3" borderId="1" xfId="1" applyNumberFormat="1" applyFont="1" applyFill="1" applyBorder="1" applyAlignment="1">
      <alignment vertical="center" wrapText="1"/>
    </xf>
    <xf numFmtId="44" fontId="7" fillId="3" borderId="1" xfId="1" applyNumberFormat="1" applyFont="1" applyFill="1" applyBorder="1" applyAlignment="1">
      <alignment vertical="center" wrapText="1"/>
    </xf>
    <xf numFmtId="1" fontId="4" fillId="3" borderId="1" xfId="2" applyNumberFormat="1" applyFont="1" applyFill="1" applyBorder="1" applyAlignment="1">
      <alignment horizontal="center" vertical="center" wrapText="1"/>
    </xf>
    <xf numFmtId="165" fontId="4" fillId="0" borderId="1" xfId="1" applyNumberFormat="1" applyFont="1" applyFill="1" applyBorder="1" applyAlignment="1">
      <alignment vertical="center" wrapText="1"/>
    </xf>
    <xf numFmtId="44" fontId="7" fillId="0" borderId="1" xfId="1" applyNumberFormat="1" applyFont="1" applyFill="1" applyBorder="1" applyAlignment="1">
      <alignment vertical="center" wrapText="1"/>
    </xf>
    <xf numFmtId="44" fontId="4" fillId="0" borderId="1" xfId="2" applyFont="1" applyFill="1" applyBorder="1" applyAlignment="1">
      <alignment vertical="center" wrapText="1"/>
    </xf>
    <xf numFmtId="1" fontId="6" fillId="0" borderId="1" xfId="2" applyNumberFormat="1" applyFont="1" applyFill="1" applyBorder="1" applyAlignment="1">
      <alignment horizontal="center" vertical="center" wrapText="1"/>
    </xf>
    <xf numFmtId="0" fontId="7" fillId="0" borderId="1" xfId="2" applyNumberFormat="1" applyFont="1" applyFill="1" applyBorder="1" applyAlignment="1">
      <alignment horizontal="left" vertical="top" wrapText="1"/>
    </xf>
    <xf numFmtId="0" fontId="7" fillId="0" borderId="1" xfId="2" applyNumberFormat="1" applyFont="1" applyFill="1" applyBorder="1" applyAlignment="1">
      <alignment horizontal="center" vertical="center"/>
    </xf>
    <xf numFmtId="0" fontId="7" fillId="0" borderId="1" xfId="2" applyNumberFormat="1" applyFont="1" applyFill="1" applyBorder="1" applyAlignment="1">
      <alignment horizontal="center" vertical="center" wrapText="1"/>
    </xf>
    <xf numFmtId="0" fontId="7" fillId="0" borderId="1" xfId="2" applyNumberFormat="1" applyFont="1" applyFill="1" applyBorder="1" applyAlignment="1">
      <alignment horizontal="left" vertical="center" wrapText="1"/>
    </xf>
    <xf numFmtId="1" fontId="7" fillId="0" borderId="6" xfId="2" applyNumberFormat="1" applyFont="1" applyFill="1" applyBorder="1" applyAlignment="1">
      <alignment horizontal="center" vertical="center" wrapText="1"/>
    </xf>
    <xf numFmtId="1" fontId="7" fillId="0" borderId="1" xfId="2" applyNumberFormat="1" applyFont="1" applyFill="1" applyBorder="1" applyAlignment="1">
      <alignment horizontal="center" vertical="center" wrapText="1"/>
    </xf>
    <xf numFmtId="0" fontId="7" fillId="0" borderId="5" xfId="2" applyNumberFormat="1" applyFont="1" applyFill="1" applyBorder="1" applyAlignment="1">
      <alignment horizontal="left" vertical="top" wrapText="1"/>
    </xf>
    <xf numFmtId="164" fontId="6" fillId="0" borderId="1" xfId="2" applyNumberFormat="1" applyFont="1" applyFill="1" applyBorder="1" applyAlignment="1">
      <alignment vertical="center" wrapText="1"/>
    </xf>
    <xf numFmtId="164" fontId="4" fillId="0" borderId="1" xfId="2" applyNumberFormat="1" applyFont="1" applyFill="1" applyBorder="1" applyAlignment="1">
      <alignment vertical="center" wrapText="1"/>
    </xf>
    <xf numFmtId="164" fontId="4" fillId="0" borderId="1" xfId="1" applyNumberFormat="1" applyFont="1" applyFill="1" applyBorder="1" applyAlignment="1">
      <alignment vertical="center" wrapText="1"/>
    </xf>
    <xf numFmtId="165" fontId="4" fillId="4" borderId="1" xfId="1" applyNumberFormat="1" applyFont="1" applyFill="1" applyBorder="1" applyAlignment="1">
      <alignment vertical="center" wrapText="1"/>
    </xf>
    <xf numFmtId="44" fontId="7" fillId="4" borderId="1" xfId="1" applyNumberFormat="1" applyFont="1" applyFill="1" applyBorder="1" applyAlignment="1">
      <alignment vertical="center" wrapText="1"/>
    </xf>
    <xf numFmtId="1" fontId="4" fillId="0" borderId="1" xfId="2" applyNumberFormat="1" applyFont="1" applyFill="1" applyBorder="1" applyAlignment="1">
      <alignment horizontal="center" vertical="center" wrapText="1"/>
    </xf>
    <xf numFmtId="44" fontId="4" fillId="3" borderId="1" xfId="1" applyNumberFormat="1" applyFont="1" applyFill="1" applyBorder="1" applyAlignment="1">
      <alignment vertical="center" wrapText="1"/>
    </xf>
    <xf numFmtId="0" fontId="4" fillId="3" borderId="6" xfId="0" applyFont="1" applyFill="1" applyBorder="1" applyAlignment="1">
      <alignment vertical="center" wrapText="1"/>
    </xf>
    <xf numFmtId="0" fontId="4" fillId="3" borderId="1" xfId="0" applyFont="1" applyFill="1" applyBorder="1" applyAlignment="1">
      <alignment vertical="center" wrapText="1"/>
    </xf>
    <xf numFmtId="3" fontId="4" fillId="3" borderId="1" xfId="0" applyNumberFormat="1" applyFont="1" applyFill="1" applyBorder="1" applyAlignment="1">
      <alignment horizontal="center" vertical="center" wrapText="1"/>
    </xf>
    <xf numFmtId="43" fontId="4" fillId="3" borderId="1" xfId="1" applyFont="1" applyFill="1" applyBorder="1" applyAlignment="1">
      <alignment vertical="center" wrapText="1"/>
    </xf>
    <xf numFmtId="165" fontId="4" fillId="3" borderId="1" xfId="1" applyNumberFormat="1" applyFont="1" applyFill="1" applyBorder="1" applyAlignment="1">
      <alignment horizontal="center" vertical="center" wrapText="1"/>
    </xf>
    <xf numFmtId="1" fontId="4" fillId="3" borderId="1" xfId="1" applyNumberFormat="1" applyFont="1" applyFill="1" applyBorder="1" applyAlignment="1">
      <alignment horizontal="center" vertical="center" wrapText="1"/>
    </xf>
    <xf numFmtId="0" fontId="7" fillId="3" borderId="2" xfId="0" applyFont="1" applyFill="1" applyBorder="1" applyAlignment="1">
      <alignment horizontal="left" vertical="top" wrapText="1"/>
    </xf>
    <xf numFmtId="0" fontId="7" fillId="3" borderId="2" xfId="0" applyFont="1" applyFill="1" applyBorder="1" applyAlignment="1">
      <alignment horizontal="center" vertical="center" wrapText="1"/>
    </xf>
    <xf numFmtId="0" fontId="7" fillId="3" borderId="2" xfId="0" applyFont="1" applyFill="1" applyBorder="1" applyAlignment="1">
      <alignment horizontal="left" vertical="center" wrapText="1"/>
    </xf>
    <xf numFmtId="1" fontId="7" fillId="3" borderId="4" xfId="0" applyNumberFormat="1" applyFont="1" applyFill="1" applyBorder="1" applyAlignment="1">
      <alignment horizontal="center" vertical="center" wrapText="1"/>
    </xf>
    <xf numFmtId="1" fontId="7" fillId="3" borderId="2" xfId="0" applyNumberFormat="1" applyFont="1" applyFill="1" applyBorder="1" applyAlignment="1">
      <alignment horizontal="center" vertical="center" wrapText="1"/>
    </xf>
    <xf numFmtId="0" fontId="7" fillId="3" borderId="2" xfId="0" applyFont="1" applyFill="1" applyBorder="1" applyAlignment="1">
      <alignment vertical="top" wrapText="1"/>
    </xf>
    <xf numFmtId="0" fontId="7" fillId="3" borderId="16" xfId="0" applyFont="1" applyFill="1" applyBorder="1" applyAlignment="1">
      <alignment horizontal="left" vertical="top" wrapText="1"/>
    </xf>
    <xf numFmtId="9" fontId="10" fillId="3" borderId="1" xfId="0" applyNumberFormat="1" applyFont="1" applyFill="1" applyBorder="1" applyAlignment="1">
      <alignment horizontal="center" vertical="center" wrapText="1"/>
    </xf>
    <xf numFmtId="44" fontId="4" fillId="0" borderId="1" xfId="1" applyNumberFormat="1" applyFont="1" applyFill="1" applyBorder="1" applyAlignment="1">
      <alignment vertical="center" wrapText="1"/>
    </xf>
    <xf numFmtId="0" fontId="4" fillId="0" borderId="6" xfId="0" applyFont="1" applyBorder="1" applyAlignment="1">
      <alignment vertical="center" wrapText="1"/>
    </xf>
    <xf numFmtId="0" fontId="4" fillId="0" borderId="1" xfId="0" applyFont="1" applyBorder="1" applyAlignment="1">
      <alignment vertical="center" wrapText="1"/>
    </xf>
    <xf numFmtId="3" fontId="4" fillId="0" borderId="1" xfId="0" applyNumberFormat="1" applyFont="1" applyBorder="1" applyAlignment="1">
      <alignment horizontal="center" vertical="center" wrapText="1"/>
    </xf>
    <xf numFmtId="0" fontId="4" fillId="3" borderId="0" xfId="0" applyFont="1" applyFill="1" applyAlignment="1">
      <alignment horizontal="left" vertical="top" wrapText="1"/>
    </xf>
    <xf numFmtId="44" fontId="4" fillId="3" borderId="1" xfId="2" applyFont="1" applyFill="1" applyBorder="1" applyAlignment="1">
      <alignment vertical="center" wrapText="1"/>
    </xf>
    <xf numFmtId="164" fontId="4" fillId="3" borderId="1" xfId="1" applyNumberFormat="1" applyFont="1" applyFill="1" applyBorder="1" applyAlignment="1">
      <alignment vertical="center" wrapText="1"/>
    </xf>
    <xf numFmtId="0" fontId="7" fillId="3" borderId="5" xfId="0" applyFont="1" applyFill="1" applyBorder="1" applyAlignment="1">
      <alignment horizontal="left" vertical="center" wrapText="1"/>
    </xf>
    <xf numFmtId="0" fontId="4" fillId="0" borderId="0" xfId="0" applyFont="1" applyAlignment="1">
      <alignment horizontal="left" vertical="top" wrapText="1"/>
    </xf>
    <xf numFmtId="0" fontId="7" fillId="0" borderId="7" xfId="0" applyFont="1" applyBorder="1" applyAlignment="1">
      <alignment horizontal="left" vertical="top" wrapText="1"/>
    </xf>
    <xf numFmtId="0" fontId="7" fillId="0" borderId="7" xfId="0" applyFont="1" applyBorder="1" applyAlignment="1">
      <alignment horizontal="center" vertical="center" wrapText="1"/>
    </xf>
    <xf numFmtId="0" fontId="7" fillId="0" borderId="7" xfId="0" applyFont="1" applyBorder="1" applyAlignment="1">
      <alignment horizontal="left" vertical="center" wrapText="1"/>
    </xf>
    <xf numFmtId="1" fontId="7" fillId="0" borderId="7" xfId="0" applyNumberFormat="1" applyFont="1" applyBorder="1" applyAlignment="1">
      <alignment horizontal="center" vertical="center" wrapText="1"/>
    </xf>
    <xf numFmtId="0" fontId="7" fillId="0" borderId="17" xfId="0" applyFont="1" applyBorder="1" applyAlignment="1">
      <alignment horizontal="left" vertical="top" wrapText="1"/>
    </xf>
    <xf numFmtId="0" fontId="7" fillId="0" borderId="17" xfId="0" applyFont="1" applyBorder="1" applyAlignment="1">
      <alignment horizontal="center" vertical="center" wrapText="1"/>
    </xf>
    <xf numFmtId="0" fontId="7" fillId="0" borderId="17" xfId="0" applyFont="1" applyBorder="1" applyAlignment="1">
      <alignment horizontal="left" vertical="center" wrapText="1"/>
    </xf>
    <xf numFmtId="0" fontId="7" fillId="0" borderId="5" xfId="0" applyFont="1" applyBorder="1" applyAlignment="1">
      <alignment horizontal="left" vertical="center" wrapText="1"/>
    </xf>
    <xf numFmtId="0" fontId="4" fillId="0" borderId="0" xfId="0" applyFont="1" applyAlignment="1">
      <alignment horizontal="center" vertical="center" wrapText="1"/>
    </xf>
    <xf numFmtId="0" fontId="4" fillId="4" borderId="1" xfId="0" applyFont="1" applyFill="1" applyBorder="1" applyAlignment="1">
      <alignment horizontal="center" vertical="center" wrapText="1"/>
    </xf>
    <xf numFmtId="44" fontId="5" fillId="4" borderId="6" xfId="2" applyFont="1" applyFill="1" applyBorder="1" applyAlignment="1">
      <alignment horizontal="center" vertical="center" wrapText="1"/>
    </xf>
    <xf numFmtId="44" fontId="13" fillId="5" borderId="7" xfId="2" applyFont="1" applyFill="1" applyBorder="1" applyAlignment="1">
      <alignment horizontal="center" vertical="center" wrapText="1"/>
    </xf>
    <xf numFmtId="43" fontId="13" fillId="5" borderId="7" xfId="1" applyFont="1" applyFill="1" applyBorder="1" applyAlignment="1">
      <alignment horizontal="center" vertical="center" wrapText="1"/>
    </xf>
    <xf numFmtId="164" fontId="13" fillId="6" borderId="7" xfId="1" applyNumberFormat="1" applyFont="1" applyFill="1" applyBorder="1" applyAlignment="1">
      <alignment horizontal="center" vertical="center" wrapText="1"/>
    </xf>
    <xf numFmtId="43" fontId="13" fillId="6" borderId="7" xfId="1" applyFont="1" applyFill="1" applyBorder="1" applyAlignment="1">
      <alignment horizontal="center" vertical="center" wrapText="1"/>
    </xf>
    <xf numFmtId="164" fontId="13" fillId="7" borderId="7" xfId="1" applyNumberFormat="1" applyFont="1" applyFill="1" applyBorder="1" applyAlignment="1">
      <alignment horizontal="center" vertical="center" wrapText="1"/>
    </xf>
    <xf numFmtId="43" fontId="13" fillId="7" borderId="7" xfId="1" applyFont="1" applyFill="1" applyBorder="1" applyAlignment="1">
      <alignment horizontal="center" vertical="center" wrapText="1"/>
    </xf>
    <xf numFmtId="164" fontId="13" fillId="8" borderId="7" xfId="1" applyNumberFormat="1" applyFont="1" applyFill="1" applyBorder="1" applyAlignment="1">
      <alignment horizontal="center" vertical="center" wrapText="1"/>
    </xf>
    <xf numFmtId="43" fontId="13" fillId="8" borderId="7" xfId="1" applyFont="1" applyFill="1" applyBorder="1" applyAlignment="1">
      <alignment horizontal="center" vertical="center" wrapText="1"/>
    </xf>
    <xf numFmtId="0" fontId="14" fillId="9" borderId="0" xfId="0" applyFont="1" applyFill="1" applyAlignment="1">
      <alignment horizontal="center" vertical="center" wrapText="1"/>
    </xf>
    <xf numFmtId="0" fontId="13" fillId="10" borderId="1" xfId="0" applyFont="1" applyFill="1" applyBorder="1" applyAlignment="1">
      <alignment horizontal="center" vertical="center" wrapText="1"/>
    </xf>
    <xf numFmtId="1" fontId="13" fillId="10" borderId="1" xfId="0" applyNumberFormat="1" applyFont="1" applyFill="1" applyBorder="1" applyAlignment="1">
      <alignment horizontal="center" vertical="center" wrapText="1"/>
    </xf>
    <xf numFmtId="44" fontId="6" fillId="3" borderId="13" xfId="1" applyNumberFormat="1" applyFont="1" applyFill="1" applyBorder="1" applyAlignment="1">
      <alignment vertical="center" wrapText="1"/>
    </xf>
    <xf numFmtId="43" fontId="4" fillId="0" borderId="0" xfId="0" applyNumberFormat="1" applyFont="1" applyAlignment="1">
      <alignment vertical="center"/>
    </xf>
    <xf numFmtId="44" fontId="4" fillId="0" borderId="0" xfId="0" applyNumberFormat="1" applyFont="1" applyAlignment="1">
      <alignment vertical="center"/>
    </xf>
    <xf numFmtId="44" fontId="4" fillId="0" borderId="0" xfId="2" applyFont="1" applyFill="1" applyAlignment="1">
      <alignment vertical="center"/>
    </xf>
    <xf numFmtId="44" fontId="0" fillId="0" borderId="0" xfId="2" applyFont="1" applyFill="1" applyAlignment="1">
      <alignment vertical="center"/>
    </xf>
    <xf numFmtId="44" fontId="5" fillId="0" borderId="0" xfId="2" applyFont="1" applyFill="1" applyBorder="1" applyAlignment="1">
      <alignment vertical="center" wrapText="1"/>
    </xf>
  </cellXfs>
  <cellStyles count="4">
    <cellStyle name="Millares" xfId="1" builtinId="3"/>
    <cellStyle name="Moneda" xfId="2" builtinId="4"/>
    <cellStyle name="Normal" xfId="0" builtinId="0"/>
    <cellStyle name="Normal 2" xfId="3" xr:uid="{D94B62FB-0B47-4952-AF25-A568732DDB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viano\Downloads\PI%202025%20(1).xlsx" TargetMode="External"/><Relationship Id="rId1" Type="http://schemas.openxmlformats.org/officeDocument/2006/relationships/externalLinkPath" Target="file:///C:\Users\viano\Downloads\PI%202025%20(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yai17\OneDrive\Escritorio\CONTRALORIA\PLAN%20DE%20ACCION%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LAN INDICATIVO"/>
      <sheetName val="PI POR PROGRAMA"/>
      <sheetName val="POAI 2025"/>
      <sheetName val="RESUMEN POAI 2025"/>
      <sheetName val="PLAN ACCION 2025"/>
      <sheetName val="Matriz estrategica aprobada"/>
      <sheetName val="RESUMEN MATRIZ ESTRATEGICA 2025"/>
      <sheetName val="ESTRUCTURA PDT"/>
      <sheetName val="MATRIZ SGR"/>
      <sheetName val="RESPONSABLES SECTORES"/>
      <sheetName val="Listas"/>
      <sheetName val="ListasPDET"/>
      <sheetName val="Iniciativas"/>
      <sheetName val="Catálogo"/>
      <sheetName val="Paz"/>
      <sheetName val="Víctimas"/>
      <sheetName val="ODS"/>
      <sheetName val="PI_Ejec"/>
    </sheetNames>
    <sheetDataSet>
      <sheetData sheetId="0">
        <row r="92">
          <cell r="K92" t="str">
            <v>Infraestructura red vial regional (2402)</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ow r="5">
          <cell r="B5" t="str">
            <v>Agricultura y desarrollo rural</v>
          </cell>
        </row>
        <row r="6">
          <cell r="B6" t="str">
            <v>Ambiente y desarrollo sostenible</v>
          </cell>
        </row>
        <row r="7">
          <cell r="B7" t="str">
            <v>Ciencia, tecnología e innovación</v>
          </cell>
        </row>
        <row r="8">
          <cell r="B8" t="str">
            <v>Comercio, industria y turismo</v>
          </cell>
        </row>
        <row r="9">
          <cell r="B9" t="str">
            <v>Cultura</v>
          </cell>
        </row>
        <row r="10">
          <cell r="B10" t="str">
            <v>Deporte y recreación</v>
          </cell>
        </row>
        <row r="11">
          <cell r="B11" t="str">
            <v>Educación</v>
          </cell>
        </row>
        <row r="12">
          <cell r="B12" t="str">
            <v>Gobierno territorial</v>
          </cell>
        </row>
        <row r="13">
          <cell r="B13" t="str">
            <v>Inclusión social y reconciliación</v>
          </cell>
        </row>
        <row r="14">
          <cell r="B14" t="str">
            <v>Información estadística</v>
          </cell>
        </row>
        <row r="15">
          <cell r="B15" t="str">
            <v>Justicia y del derecho</v>
          </cell>
        </row>
        <row r="16">
          <cell r="B16" t="str">
            <v>Minas y energía</v>
          </cell>
        </row>
        <row r="17">
          <cell r="B17" t="str">
            <v>Salud y protección social</v>
          </cell>
        </row>
        <row r="18">
          <cell r="B18" t="str">
            <v>Tecnologías de la información y las comunicaciones</v>
          </cell>
        </row>
        <row r="19">
          <cell r="B19" t="str">
            <v>Trabajo</v>
          </cell>
        </row>
        <row r="20">
          <cell r="B20" t="str">
            <v>Transporte</v>
          </cell>
        </row>
        <row r="21">
          <cell r="B21" t="str">
            <v>Vivienda, ciudad y territorio</v>
          </cell>
        </row>
      </sheetData>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AI 2023"/>
      <sheetName val="PLAN ACCION 2023"/>
      <sheetName val="ESTRUCTURA PDT"/>
      <sheetName val="Listas"/>
      <sheetName val="ListasPDET"/>
      <sheetName val="Iniciativas"/>
      <sheetName val="Catálogo"/>
      <sheetName val="Paz"/>
      <sheetName val="Víctimas"/>
      <sheetName val="ODS"/>
      <sheetName val="PI_Eje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2">
          <cell r="A2" t="str">
            <v>Sin relación con los ODS</v>
          </cell>
        </row>
        <row r="3">
          <cell r="A3" t="str">
            <v>ODS 1. Fin de la pobreza</v>
          </cell>
        </row>
        <row r="4">
          <cell r="A4" t="str">
            <v>ODS 2. Hambre cero</v>
          </cell>
        </row>
        <row r="5">
          <cell r="A5" t="str">
            <v>ODS 3. Salud y bienestar</v>
          </cell>
        </row>
        <row r="6">
          <cell r="A6" t="str">
            <v>ODS 4. Educación de calidad</v>
          </cell>
        </row>
        <row r="7">
          <cell r="A7" t="str">
            <v>ODS 5. Igualdad de género</v>
          </cell>
        </row>
        <row r="8">
          <cell r="A8" t="str">
            <v>ODS 6. Agua limpia y saneamiento</v>
          </cell>
        </row>
        <row r="9">
          <cell r="A9" t="str">
            <v>ODS 7. Energía asequible y no contaminante</v>
          </cell>
        </row>
        <row r="10">
          <cell r="A10" t="str">
            <v>ODS 8. Trabajo decente y crecimiento económico</v>
          </cell>
        </row>
        <row r="11">
          <cell r="A11" t="str">
            <v>ODS 9. Industria, innovación e infraestructuras</v>
          </cell>
        </row>
        <row r="12">
          <cell r="A12" t="str">
            <v>ODS 10. Reducción de las desigualdades</v>
          </cell>
        </row>
        <row r="13">
          <cell r="A13" t="str">
            <v>ODS 11. Ciudades y comunidades sostenibles</v>
          </cell>
        </row>
        <row r="14">
          <cell r="A14" t="str">
            <v>ODS 12. Producción y consumo responsables</v>
          </cell>
        </row>
        <row r="15">
          <cell r="A15" t="str">
            <v>ODS 13. Acción por el clima</v>
          </cell>
        </row>
        <row r="16">
          <cell r="A16" t="str">
            <v>ODS 14. Vida submarina</v>
          </cell>
        </row>
        <row r="17">
          <cell r="A17" t="str">
            <v>ODS 15. Vida de ecosistemas terrestres</v>
          </cell>
        </row>
        <row r="18">
          <cell r="A18" t="str">
            <v>ODS 16. Paz, justicia e instituciones sólidas</v>
          </cell>
        </row>
        <row r="19">
          <cell r="A19" t="str">
            <v>ODS 17. Alianzas para lograr los objetivos</v>
          </cell>
        </row>
      </sheetData>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5A0AAF-0CAC-4EE2-BA4E-719C656EFEBE}">
  <dimension ref="A1:DE925"/>
  <sheetViews>
    <sheetView tabSelected="1" zoomScale="50" zoomScaleNormal="50" workbookViewId="0">
      <pane ySplit="1" topLeftCell="A2" activePane="bottomLeft" state="frozen"/>
      <selection activeCell="H1" sqref="H1"/>
      <selection pane="bottomLeft" activeCell="H3" sqref="H3"/>
    </sheetView>
  </sheetViews>
  <sheetFormatPr baseColWidth="10" defaultRowHeight="15" x14ac:dyDescent="0.25"/>
  <cols>
    <col min="1" max="1" width="15.5703125" style="10" customWidth="1"/>
    <col min="2" max="2" width="35" style="10" customWidth="1"/>
    <col min="3" max="3" width="20.7109375" style="7" customWidth="1"/>
    <col min="4" max="4" width="26.42578125" style="8" customWidth="1"/>
    <col min="5" max="5" width="20.7109375" style="10" customWidth="1"/>
    <col min="6" max="7" width="20.7109375" style="7" customWidth="1"/>
    <col min="8" max="8" width="44.7109375" style="8" customWidth="1"/>
    <col min="9" max="9" width="37.85546875" style="8" customWidth="1"/>
    <col min="10" max="10" width="49.140625" style="8" customWidth="1"/>
    <col min="11" max="11" width="29.140625" style="7" customWidth="1"/>
    <col min="12" max="12" width="52.5703125" style="8" customWidth="1"/>
    <col min="13" max="13" width="30.140625" style="8" customWidth="1"/>
    <col min="14" max="14" width="19.140625" style="7" customWidth="1"/>
    <col min="15" max="15" width="27.7109375" style="8" customWidth="1"/>
    <col min="16" max="16" width="26.42578125" style="7" customWidth="1"/>
    <col min="17" max="17" width="27.28515625" style="8" customWidth="1"/>
    <col min="18" max="18" width="24.5703125" style="9" customWidth="1"/>
    <col min="19" max="19" width="24.28515625" style="8" customWidth="1"/>
    <col min="20" max="20" width="30.85546875" style="9" customWidth="1"/>
    <col min="21" max="21" width="27.85546875" style="8" customWidth="1"/>
    <col min="22" max="22" width="62.28515625" style="8" customWidth="1"/>
    <col min="23" max="23" width="20.5703125" style="7" customWidth="1"/>
    <col min="24" max="24" width="27.85546875" style="7" customWidth="1"/>
    <col min="25" max="25" width="15.7109375" style="7" customWidth="1"/>
    <col min="26" max="26" width="33" style="4" customWidth="1"/>
    <col min="27" max="27" width="30.7109375" style="7" customWidth="1"/>
    <col min="28" max="28" width="20.85546875" style="7" customWidth="1"/>
    <col min="29" max="29" width="13.28515625" style="7" customWidth="1"/>
    <col min="30" max="30" width="63.5703125" style="8" customWidth="1"/>
    <col min="31" max="31" width="32" style="7" hidden="1" customWidth="1"/>
    <col min="32" max="32" width="18.85546875" style="4" customWidth="1"/>
    <col min="33" max="33" width="15.85546875" style="7" customWidth="1"/>
    <col min="34" max="34" width="15" style="7" customWidth="1"/>
    <col min="35" max="35" width="15.85546875" style="7" customWidth="1"/>
    <col min="36" max="36" width="16.28515625" style="7" customWidth="1"/>
    <col min="37" max="37" width="29.28515625" style="7" hidden="1" customWidth="1"/>
    <col min="38" max="38" width="36.140625" style="4" hidden="1" customWidth="1"/>
    <col min="39" max="39" width="29.28515625" hidden="1" customWidth="1"/>
    <col min="40" max="42" width="29.28515625" style="4" customWidth="1"/>
    <col min="43" max="44" width="36.5703125" style="4" customWidth="1"/>
    <col min="45" max="54" width="29.28515625" style="4" customWidth="1"/>
    <col min="55" max="55" width="35.42578125" style="4" customWidth="1"/>
    <col min="56" max="56" width="47.5703125" style="6" bestFit="1" customWidth="1"/>
    <col min="57" max="57" width="39.42578125" style="4" bestFit="1" customWidth="1"/>
    <col min="58" max="58" width="29.28515625" style="4" customWidth="1"/>
    <col min="59" max="59" width="43" style="4" bestFit="1" customWidth="1"/>
    <col min="60" max="60" width="36.5703125" style="4" bestFit="1" customWidth="1"/>
    <col min="61" max="61" width="35.5703125" style="4" bestFit="1" customWidth="1"/>
    <col min="62" max="62" width="38.42578125" style="4" bestFit="1" customWidth="1"/>
    <col min="63" max="63" width="29.140625" style="4" bestFit="1" customWidth="1"/>
    <col min="64" max="64" width="44.140625" style="4" bestFit="1" customWidth="1"/>
    <col min="65" max="65" width="29.5703125" style="4" customWidth="1"/>
    <col min="66" max="66" width="17.28515625" style="4" customWidth="1"/>
    <col min="67" max="67" width="17.140625" style="4" customWidth="1"/>
    <col min="68" max="68" width="16.85546875" style="4" customWidth="1"/>
    <col min="69" max="69" width="18.7109375" style="4" customWidth="1"/>
    <col min="70" max="70" width="19.42578125" style="4" customWidth="1"/>
    <col min="71" max="71" width="20.140625" style="4" customWidth="1"/>
    <col min="72" max="72" width="29.140625" style="4" bestFit="1" customWidth="1"/>
    <col min="73" max="73" width="52.140625" style="5" bestFit="1" customWidth="1"/>
    <col min="74" max="74" width="32.28515625" style="4" bestFit="1" customWidth="1"/>
    <col min="75" max="75" width="30.85546875" style="4" bestFit="1" customWidth="1"/>
    <col min="76" max="76" width="28.7109375" style="4" bestFit="1" customWidth="1"/>
    <col min="77" max="77" width="34.42578125" style="4" bestFit="1" customWidth="1"/>
    <col min="78" max="78" width="36.7109375" style="4" customWidth="1"/>
    <col min="79" max="79" width="28.42578125" style="4" bestFit="1" customWidth="1"/>
    <col min="80" max="80" width="29.140625" style="4" bestFit="1" customWidth="1"/>
    <col min="81" max="81" width="31.28515625" style="4" bestFit="1" customWidth="1"/>
    <col min="82" max="82" width="34.140625" style="4" bestFit="1" customWidth="1"/>
    <col min="83" max="84" width="11.42578125" style="4" customWidth="1"/>
    <col min="85" max="85" width="30.5703125" style="4" bestFit="1" customWidth="1"/>
    <col min="86" max="86" width="11.42578125" style="4" customWidth="1"/>
    <col min="87" max="87" width="32.28515625" style="4" bestFit="1" customWidth="1"/>
    <col min="88" max="88" width="33" style="3" bestFit="1" customWidth="1"/>
    <col min="89" max="89" width="28" style="4" bestFit="1" customWidth="1"/>
    <col min="90" max="90" width="32.28515625" style="3" bestFit="1" customWidth="1"/>
    <col min="91" max="91" width="32.28515625" style="4" bestFit="1" customWidth="1"/>
    <col min="92" max="92" width="28.42578125" style="4" bestFit="1" customWidth="1"/>
    <col min="93" max="93" width="25.5703125" style="4" bestFit="1" customWidth="1"/>
    <col min="94" max="94" width="34.42578125" style="4" bestFit="1" customWidth="1"/>
    <col min="95" max="95" width="43" style="4" bestFit="1" customWidth="1"/>
    <col min="96" max="96" width="38.42578125" style="4" bestFit="1" customWidth="1"/>
    <col min="97" max="97" width="23" style="4" bestFit="1" customWidth="1"/>
    <col min="98" max="98" width="31.28515625" style="4" bestFit="1" customWidth="1"/>
    <col min="99" max="99" width="36.5703125" style="4" bestFit="1" customWidth="1"/>
    <col min="100" max="101" width="28.7109375" style="4" bestFit="1" customWidth="1"/>
    <col min="102" max="102" width="40.7109375" style="4" bestFit="1" customWidth="1"/>
    <col min="103" max="103" width="31.28515625" style="4" bestFit="1" customWidth="1"/>
    <col min="104" max="104" width="33.7109375" style="3" bestFit="1" customWidth="1"/>
    <col min="105" max="105" width="22.140625" style="3" customWidth="1"/>
    <col min="106" max="106" width="28" style="3" bestFit="1" customWidth="1"/>
    <col min="107" max="107" width="42.7109375" style="2" bestFit="1" customWidth="1"/>
    <col min="108" max="108" width="43.42578125" style="2" bestFit="1" customWidth="1"/>
    <col min="109" max="109" width="38.85546875" style="1" customWidth="1"/>
  </cols>
  <sheetData>
    <row r="1" spans="1:109" s="278" customFormat="1" ht="126" x14ac:dyDescent="0.25">
      <c r="A1" s="290" t="s">
        <v>1027</v>
      </c>
      <c r="B1" s="290" t="s">
        <v>1026</v>
      </c>
      <c r="C1" s="290" t="s">
        <v>1025</v>
      </c>
      <c r="D1" s="290" t="s">
        <v>1024</v>
      </c>
      <c r="E1" s="290" t="s">
        <v>1005</v>
      </c>
      <c r="F1" s="290" t="s">
        <v>1023</v>
      </c>
      <c r="G1" s="290" t="s">
        <v>1022</v>
      </c>
      <c r="H1" s="290" t="s">
        <v>1021</v>
      </c>
      <c r="I1" s="290" t="s">
        <v>1020</v>
      </c>
      <c r="J1" s="290" t="s">
        <v>1019</v>
      </c>
      <c r="K1" s="290" t="s">
        <v>1018</v>
      </c>
      <c r="L1" s="290" t="s">
        <v>1017</v>
      </c>
      <c r="M1" s="290" t="s">
        <v>1016</v>
      </c>
      <c r="N1" s="290" t="s">
        <v>1015</v>
      </c>
      <c r="O1" s="290" t="s">
        <v>1014</v>
      </c>
      <c r="P1" s="290" t="s">
        <v>1013</v>
      </c>
      <c r="Q1" s="290" t="s">
        <v>1012</v>
      </c>
      <c r="R1" s="291" t="s">
        <v>1011</v>
      </c>
      <c r="S1" s="290" t="s">
        <v>1010</v>
      </c>
      <c r="T1" s="291" t="s">
        <v>1009</v>
      </c>
      <c r="U1" s="290" t="s">
        <v>1008</v>
      </c>
      <c r="V1" s="290" t="s">
        <v>1007</v>
      </c>
      <c r="W1" s="290" t="s">
        <v>1006</v>
      </c>
      <c r="X1" s="290" t="s">
        <v>1005</v>
      </c>
      <c r="Y1" s="290" t="s">
        <v>1004</v>
      </c>
      <c r="Z1" s="290" t="s">
        <v>1003</v>
      </c>
      <c r="AA1" s="290" t="s">
        <v>1002</v>
      </c>
      <c r="AB1" s="290" t="s">
        <v>1001</v>
      </c>
      <c r="AC1" s="290" t="s">
        <v>1000</v>
      </c>
      <c r="AD1" s="290" t="s">
        <v>999</v>
      </c>
      <c r="AE1" s="290" t="s">
        <v>998</v>
      </c>
      <c r="AF1" s="290" t="s">
        <v>997</v>
      </c>
      <c r="AG1" s="290" t="s">
        <v>996</v>
      </c>
      <c r="AH1" s="290" t="s">
        <v>995</v>
      </c>
      <c r="AI1" s="290" t="s">
        <v>994</v>
      </c>
      <c r="AJ1" s="290" t="s">
        <v>993</v>
      </c>
      <c r="AK1" s="290" t="s">
        <v>992</v>
      </c>
      <c r="AL1" s="289" t="s">
        <v>991</v>
      </c>
      <c r="AM1" s="289" t="s">
        <v>990</v>
      </c>
      <c r="AN1" s="288" t="s">
        <v>989</v>
      </c>
      <c r="AO1" s="288" t="s">
        <v>988</v>
      </c>
      <c r="AP1" s="288" t="s">
        <v>987</v>
      </c>
      <c r="AQ1" s="288" t="s">
        <v>986</v>
      </c>
      <c r="AR1" s="288" t="s">
        <v>985</v>
      </c>
      <c r="AS1" s="288" t="s">
        <v>984</v>
      </c>
      <c r="AT1" s="288" t="s">
        <v>983</v>
      </c>
      <c r="AU1" s="288" t="s">
        <v>982</v>
      </c>
      <c r="AV1" s="288" t="s">
        <v>981</v>
      </c>
      <c r="AW1" s="288" t="s">
        <v>980</v>
      </c>
      <c r="AX1" s="288" t="s">
        <v>979</v>
      </c>
      <c r="AY1" s="288" t="s">
        <v>978</v>
      </c>
      <c r="AZ1" s="288" t="s">
        <v>977</v>
      </c>
      <c r="BA1" s="288" t="s">
        <v>976</v>
      </c>
      <c r="BB1" s="288" t="s">
        <v>975</v>
      </c>
      <c r="BC1" s="288" t="s">
        <v>974</v>
      </c>
      <c r="BD1" s="287" t="s">
        <v>973</v>
      </c>
      <c r="BE1" s="286" t="s">
        <v>972</v>
      </c>
      <c r="BF1" s="286" t="s">
        <v>971</v>
      </c>
      <c r="BG1" s="286" t="s">
        <v>970</v>
      </c>
      <c r="BH1" s="286" t="s">
        <v>969</v>
      </c>
      <c r="BI1" s="286" t="s">
        <v>968</v>
      </c>
      <c r="BJ1" s="286" t="s">
        <v>967</v>
      </c>
      <c r="BK1" s="286" t="s">
        <v>966</v>
      </c>
      <c r="BL1" s="286" t="s">
        <v>965</v>
      </c>
      <c r="BM1" s="286" t="s">
        <v>964</v>
      </c>
      <c r="BN1" s="286" t="s">
        <v>963</v>
      </c>
      <c r="BO1" s="286" t="s">
        <v>962</v>
      </c>
      <c r="BP1" s="286" t="s">
        <v>961</v>
      </c>
      <c r="BQ1" s="286" t="s">
        <v>960</v>
      </c>
      <c r="BR1" s="286" t="s">
        <v>959</v>
      </c>
      <c r="BS1" s="286" t="s">
        <v>958</v>
      </c>
      <c r="BT1" s="286" t="s">
        <v>957</v>
      </c>
      <c r="BU1" s="285" t="s">
        <v>956</v>
      </c>
      <c r="BV1" s="284" t="s">
        <v>955</v>
      </c>
      <c r="BW1" s="284" t="s">
        <v>954</v>
      </c>
      <c r="BX1" s="284" t="s">
        <v>953</v>
      </c>
      <c r="BY1" s="284" t="s">
        <v>952</v>
      </c>
      <c r="BZ1" s="284" t="s">
        <v>951</v>
      </c>
      <c r="CA1" s="284" t="s">
        <v>950</v>
      </c>
      <c r="CB1" s="284" t="s">
        <v>949</v>
      </c>
      <c r="CC1" s="284" t="s">
        <v>948</v>
      </c>
      <c r="CD1" s="284" t="s">
        <v>947</v>
      </c>
      <c r="CE1" s="284" t="s">
        <v>946</v>
      </c>
      <c r="CF1" s="284" t="s">
        <v>945</v>
      </c>
      <c r="CG1" s="284" t="s">
        <v>944</v>
      </c>
      <c r="CH1" s="284" t="s">
        <v>943</v>
      </c>
      <c r="CI1" s="284" t="s">
        <v>942</v>
      </c>
      <c r="CJ1" s="284" t="s">
        <v>941</v>
      </c>
      <c r="CK1" s="284" t="s">
        <v>940</v>
      </c>
      <c r="CL1" s="283" t="s">
        <v>939</v>
      </c>
      <c r="CM1" s="282" t="s">
        <v>938</v>
      </c>
      <c r="CN1" s="282" t="s">
        <v>937</v>
      </c>
      <c r="CO1" s="282" t="s">
        <v>936</v>
      </c>
      <c r="CP1" s="282" t="s">
        <v>935</v>
      </c>
      <c r="CQ1" s="282" t="s">
        <v>934</v>
      </c>
      <c r="CR1" s="282" t="s">
        <v>933</v>
      </c>
      <c r="CS1" s="282" t="s">
        <v>932</v>
      </c>
      <c r="CT1" s="282" t="s">
        <v>931</v>
      </c>
      <c r="CU1" s="282" t="s">
        <v>930</v>
      </c>
      <c r="CV1" s="282" t="s">
        <v>929</v>
      </c>
      <c r="CW1" s="282" t="s">
        <v>928</v>
      </c>
      <c r="CX1" s="282" t="s">
        <v>927</v>
      </c>
      <c r="CY1" s="282" t="s">
        <v>926</v>
      </c>
      <c r="CZ1" s="282" t="s">
        <v>925</v>
      </c>
      <c r="DA1" s="282" t="s">
        <v>924</v>
      </c>
      <c r="DB1" s="282" t="s">
        <v>923</v>
      </c>
      <c r="DC1" s="281" t="s">
        <v>922</v>
      </c>
      <c r="DD1" s="280" t="s">
        <v>921</v>
      </c>
      <c r="DE1" s="279" t="s">
        <v>920</v>
      </c>
    </row>
    <row r="2" spans="1:109" s="269" customFormat="1" ht="84.95" customHeight="1" x14ac:dyDescent="0.25">
      <c r="A2" s="51" t="s">
        <v>576</v>
      </c>
      <c r="B2" s="277" t="s">
        <v>575</v>
      </c>
      <c r="C2" s="179">
        <v>140010004</v>
      </c>
      <c r="D2" s="156" t="s">
        <v>574</v>
      </c>
      <c r="E2" s="277" t="s">
        <v>43</v>
      </c>
      <c r="F2" s="179">
        <v>24.8</v>
      </c>
      <c r="G2" s="179">
        <v>24.8</v>
      </c>
      <c r="H2" s="156" t="s">
        <v>919</v>
      </c>
      <c r="I2" s="31" t="s">
        <v>918</v>
      </c>
      <c r="J2" s="31" t="s">
        <v>917</v>
      </c>
      <c r="K2" s="45" t="s">
        <v>18</v>
      </c>
      <c r="L2" s="31" t="s">
        <v>849</v>
      </c>
      <c r="M2" s="31" t="s">
        <v>916</v>
      </c>
      <c r="N2" s="45">
        <v>41</v>
      </c>
      <c r="O2" s="31" t="s">
        <v>584</v>
      </c>
      <c r="P2" s="45">
        <v>4104</v>
      </c>
      <c r="Q2" s="31" t="s">
        <v>906</v>
      </c>
      <c r="R2" s="79">
        <v>4104008</v>
      </c>
      <c r="S2" s="31" t="s">
        <v>915</v>
      </c>
      <c r="T2" s="79">
        <v>410400800</v>
      </c>
      <c r="U2" s="31" t="s">
        <v>914</v>
      </c>
      <c r="V2" s="31" t="s">
        <v>913</v>
      </c>
      <c r="W2" s="45">
        <v>4000</v>
      </c>
      <c r="X2" s="45" t="s">
        <v>7</v>
      </c>
      <c r="Y2" s="45">
        <v>2023</v>
      </c>
      <c r="Z2" s="78" t="s">
        <v>846</v>
      </c>
      <c r="AA2" s="45">
        <v>5000</v>
      </c>
      <c r="AB2" s="45" t="s">
        <v>5</v>
      </c>
      <c r="AC2" s="45" t="s">
        <v>902</v>
      </c>
      <c r="AD2" s="31" t="s">
        <v>901</v>
      </c>
      <c r="AE2" s="44">
        <v>2024765630007</v>
      </c>
      <c r="AF2" s="42" t="s">
        <v>47</v>
      </c>
      <c r="AG2" s="42">
        <v>1250</v>
      </c>
      <c r="AH2" s="42">
        <v>1250</v>
      </c>
      <c r="AI2" s="42">
        <v>1250</v>
      </c>
      <c r="AJ2" s="42">
        <v>1250</v>
      </c>
      <c r="AK2" s="38" t="s">
        <v>125</v>
      </c>
      <c r="AL2" s="263"/>
      <c r="AM2" s="263"/>
      <c r="AN2" s="229">
        <v>22000000</v>
      </c>
      <c r="AO2" s="231">
        <v>0</v>
      </c>
      <c r="AP2" s="231">
        <v>0</v>
      </c>
      <c r="AQ2" s="231">
        <v>0</v>
      </c>
      <c r="AR2" s="231">
        <v>0</v>
      </c>
      <c r="AS2" s="231">
        <v>0</v>
      </c>
      <c r="AT2" s="231">
        <v>0</v>
      </c>
      <c r="AU2" s="229">
        <v>5000000</v>
      </c>
      <c r="AV2" s="231">
        <v>0</v>
      </c>
      <c r="AW2" s="231">
        <v>0</v>
      </c>
      <c r="AX2" s="231">
        <v>0</v>
      </c>
      <c r="AY2" s="231">
        <v>0</v>
      </c>
      <c r="AZ2" s="231">
        <v>0</v>
      </c>
      <c r="BA2" s="231">
        <v>0</v>
      </c>
      <c r="BB2" s="231">
        <v>0</v>
      </c>
      <c r="BC2" s="231">
        <v>0</v>
      </c>
      <c r="BD2" s="77">
        <f t="shared" ref="BD2:BD33" si="0">+SUM(AN2:BC2)</f>
        <v>27000000</v>
      </c>
      <c r="BE2" s="242">
        <v>23210000</v>
      </c>
      <c r="BF2" s="231">
        <v>0</v>
      </c>
      <c r="BG2" s="231">
        <v>0</v>
      </c>
      <c r="BH2" s="231">
        <v>0</v>
      </c>
      <c r="BI2" s="231">
        <v>0</v>
      </c>
      <c r="BJ2" s="231">
        <v>0</v>
      </c>
      <c r="BK2" s="231">
        <v>0</v>
      </c>
      <c r="BL2" s="231">
        <v>0</v>
      </c>
      <c r="BM2" s="231">
        <v>0</v>
      </c>
      <c r="BN2" s="231">
        <v>0</v>
      </c>
      <c r="BO2" s="231">
        <v>0</v>
      </c>
      <c r="BP2" s="231">
        <v>0</v>
      </c>
      <c r="BQ2" s="231">
        <v>0</v>
      </c>
      <c r="BR2" s="231">
        <v>0</v>
      </c>
      <c r="BS2" s="231">
        <v>0</v>
      </c>
      <c r="BT2" s="231">
        <v>0</v>
      </c>
      <c r="BU2" s="77">
        <f t="shared" ref="BU2:BU33" si="1">SUM(BE2:BT2)</f>
        <v>23210000</v>
      </c>
      <c r="BV2" s="261">
        <v>24370500</v>
      </c>
      <c r="BW2" s="261">
        <v>0</v>
      </c>
      <c r="BX2" s="261">
        <v>0</v>
      </c>
      <c r="BY2" s="261">
        <v>0</v>
      </c>
      <c r="BZ2" s="261">
        <v>0</v>
      </c>
      <c r="CA2" s="261">
        <v>0</v>
      </c>
      <c r="CB2" s="261">
        <v>0</v>
      </c>
      <c r="CC2" s="261">
        <v>0</v>
      </c>
      <c r="CD2" s="261">
        <v>0</v>
      </c>
      <c r="CE2" s="261">
        <v>0</v>
      </c>
      <c r="CF2" s="261">
        <v>0</v>
      </c>
      <c r="CG2" s="261">
        <v>0</v>
      </c>
      <c r="CH2" s="261">
        <v>0</v>
      </c>
      <c r="CI2" s="261">
        <v>0</v>
      </c>
      <c r="CJ2" s="261">
        <v>0</v>
      </c>
      <c r="CK2" s="261">
        <v>0</v>
      </c>
      <c r="CL2" s="76">
        <f t="shared" ref="CL2:CL33" si="2">SUM(BV2:CK2)</f>
        <v>24370500</v>
      </c>
      <c r="CM2" s="229">
        <f t="shared" ref="CM2:CM10" si="3">+BV2*105%</f>
        <v>25589025</v>
      </c>
      <c r="CN2" s="229">
        <f t="shared" ref="CN2:CN10" si="4">+BW2*105%</f>
        <v>0</v>
      </c>
      <c r="CO2" s="229">
        <f t="shared" ref="CO2:CO10" si="5">+BX2*105%</f>
        <v>0</v>
      </c>
      <c r="CP2" s="229">
        <f t="shared" ref="CP2:CP10" si="6">+BY2*105%</f>
        <v>0</v>
      </c>
      <c r="CQ2" s="229">
        <f t="shared" ref="CQ2:CQ10" si="7">+BZ2*105%</f>
        <v>0</v>
      </c>
      <c r="CR2" s="229">
        <f t="shared" ref="CR2:CR10" si="8">+CA2*105%</f>
        <v>0</v>
      </c>
      <c r="CS2" s="229">
        <f t="shared" ref="CS2:CS10" si="9">+CB2*105%</f>
        <v>0</v>
      </c>
      <c r="CT2" s="229">
        <f t="shared" ref="CT2:CT10" si="10">+CC2*105%</f>
        <v>0</v>
      </c>
      <c r="CU2" s="229">
        <f t="shared" ref="CU2:CU10" si="11">+CD2*105%</f>
        <v>0</v>
      </c>
      <c r="CV2" s="229">
        <f t="shared" ref="CV2:CV10" si="12">+CE2*105%</f>
        <v>0</v>
      </c>
      <c r="CW2" s="229">
        <f t="shared" ref="CW2:CW10" si="13">+CF2*105%</f>
        <v>0</v>
      </c>
      <c r="CX2" s="229">
        <f t="shared" ref="CX2:CX10" si="14">+CG2*105%</f>
        <v>0</v>
      </c>
      <c r="CY2" s="229">
        <f t="shared" ref="CY2:CY10" si="15">+CH2*105%</f>
        <v>0</v>
      </c>
      <c r="CZ2" s="229">
        <f t="shared" ref="CZ2:CZ10" si="16">+CI2*105%</f>
        <v>0</v>
      </c>
      <c r="DA2" s="229">
        <f t="shared" ref="DA2:DA10" si="17">+CJ2*105%</f>
        <v>0</v>
      </c>
      <c r="DB2" s="229">
        <f t="shared" ref="DB2:DB10" si="18">+CK2*105%</f>
        <v>0</v>
      </c>
      <c r="DC2" s="75">
        <f t="shared" ref="DC2:DC33" si="19">SUM(CM2:DB2)</f>
        <v>25589025</v>
      </c>
      <c r="DD2" s="74">
        <f t="shared" ref="DD2:DD33" si="20">BD2+BU2+CL2+DC2</f>
        <v>100169525</v>
      </c>
      <c r="DE2" s="31" t="s">
        <v>845</v>
      </c>
    </row>
    <row r="3" spans="1:109" s="269" customFormat="1" ht="72.75" customHeight="1" x14ac:dyDescent="0.25">
      <c r="A3" s="276" t="s">
        <v>576</v>
      </c>
      <c r="B3" s="276" t="s">
        <v>575</v>
      </c>
      <c r="C3" s="275">
        <v>140010008</v>
      </c>
      <c r="D3" s="274" t="s">
        <v>574</v>
      </c>
      <c r="E3" s="276" t="s">
        <v>43</v>
      </c>
      <c r="F3" s="275">
        <v>24.8</v>
      </c>
      <c r="G3" s="275">
        <v>24.8</v>
      </c>
      <c r="H3" s="274" t="s">
        <v>912</v>
      </c>
      <c r="I3" s="270" t="s">
        <v>911</v>
      </c>
      <c r="J3" s="270" t="s">
        <v>910</v>
      </c>
      <c r="K3" s="271" t="s">
        <v>18</v>
      </c>
      <c r="L3" s="270" t="s">
        <v>909</v>
      </c>
      <c r="M3" s="270" t="s">
        <v>908</v>
      </c>
      <c r="N3" s="271">
        <v>41</v>
      </c>
      <c r="O3" s="270" t="s">
        <v>584</v>
      </c>
      <c r="P3" s="271" t="s">
        <v>907</v>
      </c>
      <c r="Q3" s="270" t="s">
        <v>906</v>
      </c>
      <c r="R3" s="273">
        <v>4104020</v>
      </c>
      <c r="S3" s="270" t="s">
        <v>905</v>
      </c>
      <c r="T3" s="273">
        <v>410402000</v>
      </c>
      <c r="U3" s="270" t="s">
        <v>904</v>
      </c>
      <c r="V3" s="270" t="s">
        <v>903</v>
      </c>
      <c r="W3" s="271">
        <v>1000</v>
      </c>
      <c r="X3" s="45" t="s">
        <v>7</v>
      </c>
      <c r="Y3" s="271">
        <v>2023</v>
      </c>
      <c r="Z3" s="272" t="s">
        <v>846</v>
      </c>
      <c r="AA3" s="271">
        <v>2000</v>
      </c>
      <c r="AB3" s="271" t="s">
        <v>5</v>
      </c>
      <c r="AC3" s="271" t="s">
        <v>902</v>
      </c>
      <c r="AD3" s="270" t="s">
        <v>901</v>
      </c>
      <c r="AE3" s="44" t="s">
        <v>900</v>
      </c>
      <c r="AF3" s="42" t="s">
        <v>47</v>
      </c>
      <c r="AG3" s="42">
        <v>500</v>
      </c>
      <c r="AH3" s="42">
        <v>500</v>
      </c>
      <c r="AI3" s="42">
        <v>500</v>
      </c>
      <c r="AJ3" s="42">
        <v>500</v>
      </c>
      <c r="AK3" s="38" t="s">
        <v>125</v>
      </c>
      <c r="AL3" s="51"/>
      <c r="AM3" s="51"/>
      <c r="AN3" s="229">
        <v>37000000</v>
      </c>
      <c r="AO3" s="231">
        <v>0</v>
      </c>
      <c r="AP3" s="231">
        <v>0</v>
      </c>
      <c r="AQ3" s="231">
        <v>0</v>
      </c>
      <c r="AR3" s="231">
        <v>0</v>
      </c>
      <c r="AS3" s="231">
        <v>0</v>
      </c>
      <c r="AT3" s="231">
        <v>0</v>
      </c>
      <c r="AU3" s="229">
        <v>0</v>
      </c>
      <c r="AV3" s="231">
        <v>0</v>
      </c>
      <c r="AW3" s="231">
        <v>0</v>
      </c>
      <c r="AX3" s="231">
        <v>0</v>
      </c>
      <c r="AY3" s="231">
        <v>0</v>
      </c>
      <c r="AZ3" s="231">
        <v>0</v>
      </c>
      <c r="BA3" s="231">
        <v>0</v>
      </c>
      <c r="BB3" s="231">
        <v>0</v>
      </c>
      <c r="BC3" s="231">
        <v>0</v>
      </c>
      <c r="BD3" s="77">
        <f t="shared" si="0"/>
        <v>37000000</v>
      </c>
      <c r="BE3" s="242">
        <v>39035000</v>
      </c>
      <c r="BF3" s="231">
        <v>0</v>
      </c>
      <c r="BG3" s="231">
        <v>0</v>
      </c>
      <c r="BH3" s="231">
        <v>0</v>
      </c>
      <c r="BI3" s="231">
        <v>0</v>
      </c>
      <c r="BJ3" s="231">
        <v>0</v>
      </c>
      <c r="BK3" s="231">
        <v>0</v>
      </c>
      <c r="BL3" s="231">
        <v>0</v>
      </c>
      <c r="BM3" s="231">
        <v>0</v>
      </c>
      <c r="BN3" s="231">
        <v>0</v>
      </c>
      <c r="BO3" s="231">
        <v>0</v>
      </c>
      <c r="BP3" s="231">
        <v>0</v>
      </c>
      <c r="BQ3" s="231">
        <v>0</v>
      </c>
      <c r="BR3" s="231">
        <v>0</v>
      </c>
      <c r="BS3" s="231">
        <v>0</v>
      </c>
      <c r="BT3" s="231">
        <v>0</v>
      </c>
      <c r="BU3" s="77">
        <f t="shared" si="1"/>
        <v>39035000</v>
      </c>
      <c r="BV3" s="261">
        <v>40986750</v>
      </c>
      <c r="BW3" s="261">
        <v>0</v>
      </c>
      <c r="BX3" s="261">
        <v>0</v>
      </c>
      <c r="BY3" s="261">
        <v>0</v>
      </c>
      <c r="BZ3" s="261">
        <v>0</v>
      </c>
      <c r="CA3" s="261">
        <v>0</v>
      </c>
      <c r="CB3" s="261">
        <v>0</v>
      </c>
      <c r="CC3" s="261">
        <v>0</v>
      </c>
      <c r="CD3" s="261">
        <v>0</v>
      </c>
      <c r="CE3" s="261">
        <v>0</v>
      </c>
      <c r="CF3" s="261">
        <v>0</v>
      </c>
      <c r="CG3" s="261">
        <v>0</v>
      </c>
      <c r="CH3" s="261">
        <v>0</v>
      </c>
      <c r="CI3" s="261">
        <v>0</v>
      </c>
      <c r="CJ3" s="261">
        <v>0</v>
      </c>
      <c r="CK3" s="261">
        <v>0</v>
      </c>
      <c r="CL3" s="76">
        <f t="shared" si="2"/>
        <v>40986750</v>
      </c>
      <c r="CM3" s="229">
        <f t="shared" si="3"/>
        <v>43036087.5</v>
      </c>
      <c r="CN3" s="229">
        <f t="shared" si="4"/>
        <v>0</v>
      </c>
      <c r="CO3" s="229">
        <f t="shared" si="5"/>
        <v>0</v>
      </c>
      <c r="CP3" s="229">
        <f t="shared" si="6"/>
        <v>0</v>
      </c>
      <c r="CQ3" s="229">
        <f t="shared" si="7"/>
        <v>0</v>
      </c>
      <c r="CR3" s="229">
        <f t="shared" si="8"/>
        <v>0</v>
      </c>
      <c r="CS3" s="229">
        <f t="shared" si="9"/>
        <v>0</v>
      </c>
      <c r="CT3" s="229">
        <f t="shared" si="10"/>
        <v>0</v>
      </c>
      <c r="CU3" s="229">
        <f t="shared" si="11"/>
        <v>0</v>
      </c>
      <c r="CV3" s="229">
        <f t="shared" si="12"/>
        <v>0</v>
      </c>
      <c r="CW3" s="229">
        <f t="shared" si="13"/>
        <v>0</v>
      </c>
      <c r="CX3" s="229">
        <f t="shared" si="14"/>
        <v>0</v>
      </c>
      <c r="CY3" s="229">
        <f t="shared" si="15"/>
        <v>0</v>
      </c>
      <c r="CZ3" s="229">
        <f t="shared" si="16"/>
        <v>0</v>
      </c>
      <c r="DA3" s="229">
        <f t="shared" si="17"/>
        <v>0</v>
      </c>
      <c r="DB3" s="229">
        <f t="shared" si="18"/>
        <v>0</v>
      </c>
      <c r="DC3" s="75">
        <f t="shared" si="19"/>
        <v>43036087.5</v>
      </c>
      <c r="DD3" s="74">
        <f t="shared" si="20"/>
        <v>160057837.5</v>
      </c>
      <c r="DE3" s="31" t="s">
        <v>845</v>
      </c>
    </row>
    <row r="4" spans="1:109" s="265" customFormat="1" ht="84.75" customHeight="1" x14ac:dyDescent="0.25">
      <c r="A4" s="73" t="s">
        <v>576</v>
      </c>
      <c r="B4" s="73" t="s">
        <v>575</v>
      </c>
      <c r="C4" s="64">
        <v>140010004</v>
      </c>
      <c r="D4" s="91" t="s">
        <v>574</v>
      </c>
      <c r="E4" s="73" t="s">
        <v>43</v>
      </c>
      <c r="F4" s="64">
        <v>24.8</v>
      </c>
      <c r="G4" s="64">
        <v>24.8</v>
      </c>
      <c r="H4" s="158" t="s">
        <v>899</v>
      </c>
      <c r="I4" s="53" t="s">
        <v>898</v>
      </c>
      <c r="J4" s="53" t="s">
        <v>897</v>
      </c>
      <c r="K4" s="65" t="s">
        <v>18</v>
      </c>
      <c r="L4" s="53" t="s">
        <v>884</v>
      </c>
      <c r="M4" s="53" t="s">
        <v>896</v>
      </c>
      <c r="N4" s="65">
        <v>41</v>
      </c>
      <c r="O4" s="53" t="s">
        <v>584</v>
      </c>
      <c r="P4" s="65">
        <v>4103</v>
      </c>
      <c r="Q4" s="53" t="s">
        <v>870</v>
      </c>
      <c r="R4" s="68">
        <v>4103052</v>
      </c>
      <c r="S4" s="53" t="s">
        <v>869</v>
      </c>
      <c r="T4" s="68">
        <v>410305202</v>
      </c>
      <c r="U4" s="53" t="s">
        <v>895</v>
      </c>
      <c r="V4" s="53" t="s">
        <v>894</v>
      </c>
      <c r="W4" s="65">
        <v>4</v>
      </c>
      <c r="X4" s="65" t="s">
        <v>7</v>
      </c>
      <c r="Y4" s="65">
        <v>2023</v>
      </c>
      <c r="Z4" s="66" t="s">
        <v>846</v>
      </c>
      <c r="AA4" s="65">
        <v>4</v>
      </c>
      <c r="AB4" s="65" t="s">
        <v>116</v>
      </c>
      <c r="AC4" s="65" t="s">
        <v>893</v>
      </c>
      <c r="AD4" s="53" t="s">
        <v>892</v>
      </c>
      <c r="AE4" s="95">
        <v>2024765630006</v>
      </c>
      <c r="AF4" s="64" t="s">
        <v>2</v>
      </c>
      <c r="AG4" s="64">
        <v>4</v>
      </c>
      <c r="AH4" s="64">
        <v>4</v>
      </c>
      <c r="AI4" s="64">
        <v>4</v>
      </c>
      <c r="AJ4" s="64">
        <v>4</v>
      </c>
      <c r="AK4" s="60" t="str">
        <f>+IF(AF4="Incremento",IF((SUM(AG4:AJ4)=AA4),"BIEN","NP"),IF((SUM(AG4:AJ4)/4)=AA4,"BIEN","NP"))</f>
        <v>BIEN</v>
      </c>
      <c r="AL4" s="248"/>
      <c r="AM4" s="248"/>
      <c r="AN4" s="226">
        <v>16000000</v>
      </c>
      <c r="AO4" s="266">
        <v>0</v>
      </c>
      <c r="AP4" s="266">
        <v>0</v>
      </c>
      <c r="AQ4" s="266">
        <v>0</v>
      </c>
      <c r="AR4" s="266">
        <v>0</v>
      </c>
      <c r="AS4" s="266">
        <v>0</v>
      </c>
      <c r="AT4" s="266">
        <v>0</v>
      </c>
      <c r="AU4" s="226">
        <v>2000000</v>
      </c>
      <c r="AV4" s="266">
        <v>0</v>
      </c>
      <c r="AW4" s="266">
        <v>0</v>
      </c>
      <c r="AX4" s="266">
        <v>0</v>
      </c>
      <c r="AY4" s="266">
        <v>0</v>
      </c>
      <c r="AZ4" s="266">
        <v>0</v>
      </c>
      <c r="BA4" s="266">
        <v>0</v>
      </c>
      <c r="BB4" s="266">
        <v>0</v>
      </c>
      <c r="BC4" s="266">
        <v>0</v>
      </c>
      <c r="BD4" s="57">
        <f t="shared" si="0"/>
        <v>18000000</v>
      </c>
      <c r="BE4" s="267">
        <v>16880000</v>
      </c>
      <c r="BF4" s="266">
        <v>0</v>
      </c>
      <c r="BG4" s="266">
        <v>0</v>
      </c>
      <c r="BH4" s="266">
        <v>0</v>
      </c>
      <c r="BI4" s="266">
        <v>0</v>
      </c>
      <c r="BJ4" s="266">
        <v>0</v>
      </c>
      <c r="BK4" s="266">
        <v>0</v>
      </c>
      <c r="BL4" s="266">
        <v>0</v>
      </c>
      <c r="BM4" s="266">
        <v>0</v>
      </c>
      <c r="BN4" s="266">
        <v>0</v>
      </c>
      <c r="BO4" s="266">
        <v>0</v>
      </c>
      <c r="BP4" s="266">
        <v>0</v>
      </c>
      <c r="BQ4" s="266">
        <v>0</v>
      </c>
      <c r="BR4" s="266">
        <v>0</v>
      </c>
      <c r="BS4" s="266">
        <v>0</v>
      </c>
      <c r="BT4" s="266">
        <v>0</v>
      </c>
      <c r="BU4" s="57">
        <f t="shared" si="1"/>
        <v>16880000</v>
      </c>
      <c r="BV4" s="246">
        <v>17724000</v>
      </c>
      <c r="BW4" s="246">
        <v>0</v>
      </c>
      <c r="BX4" s="246">
        <v>0</v>
      </c>
      <c r="BY4" s="246">
        <v>0</v>
      </c>
      <c r="BZ4" s="246">
        <v>0</v>
      </c>
      <c r="CA4" s="246">
        <v>0</v>
      </c>
      <c r="CB4" s="246">
        <v>0</v>
      </c>
      <c r="CC4" s="246">
        <v>0</v>
      </c>
      <c r="CD4" s="246">
        <v>0</v>
      </c>
      <c r="CE4" s="246">
        <v>0</v>
      </c>
      <c r="CF4" s="246">
        <v>0</v>
      </c>
      <c r="CG4" s="246">
        <v>0</v>
      </c>
      <c r="CH4" s="246">
        <v>0</v>
      </c>
      <c r="CI4" s="246">
        <v>0</v>
      </c>
      <c r="CJ4" s="246">
        <v>0</v>
      </c>
      <c r="CK4" s="246">
        <v>0</v>
      </c>
      <c r="CL4" s="56">
        <f t="shared" si="2"/>
        <v>17724000</v>
      </c>
      <c r="CM4" s="226">
        <f t="shared" si="3"/>
        <v>18610200</v>
      </c>
      <c r="CN4" s="226">
        <f t="shared" si="4"/>
        <v>0</v>
      </c>
      <c r="CO4" s="226">
        <f t="shared" si="5"/>
        <v>0</v>
      </c>
      <c r="CP4" s="226">
        <f t="shared" si="6"/>
        <v>0</v>
      </c>
      <c r="CQ4" s="226">
        <f t="shared" si="7"/>
        <v>0</v>
      </c>
      <c r="CR4" s="226">
        <f t="shared" si="8"/>
        <v>0</v>
      </c>
      <c r="CS4" s="226">
        <f t="shared" si="9"/>
        <v>0</v>
      </c>
      <c r="CT4" s="226">
        <f t="shared" si="10"/>
        <v>0</v>
      </c>
      <c r="CU4" s="226">
        <f t="shared" si="11"/>
        <v>0</v>
      </c>
      <c r="CV4" s="226">
        <f t="shared" si="12"/>
        <v>0</v>
      </c>
      <c r="CW4" s="226">
        <f t="shared" si="13"/>
        <v>0</v>
      </c>
      <c r="CX4" s="226">
        <f t="shared" si="14"/>
        <v>0</v>
      </c>
      <c r="CY4" s="226">
        <f t="shared" si="15"/>
        <v>0</v>
      </c>
      <c r="CZ4" s="226">
        <f t="shared" si="16"/>
        <v>0</v>
      </c>
      <c r="DA4" s="226">
        <f t="shared" si="17"/>
        <v>0</v>
      </c>
      <c r="DB4" s="226">
        <f t="shared" si="18"/>
        <v>0</v>
      </c>
      <c r="DC4" s="54">
        <f t="shared" si="19"/>
        <v>18610200</v>
      </c>
      <c r="DD4" s="54">
        <f t="shared" si="20"/>
        <v>71214200</v>
      </c>
      <c r="DE4" s="53" t="s">
        <v>845</v>
      </c>
    </row>
    <row r="5" spans="1:109" s="265" customFormat="1" ht="84.95" customHeight="1" x14ac:dyDescent="0.25">
      <c r="A5" s="73" t="s">
        <v>576</v>
      </c>
      <c r="B5" s="73" t="s">
        <v>575</v>
      </c>
      <c r="C5" s="64">
        <v>140010004</v>
      </c>
      <c r="D5" s="186" t="s">
        <v>574</v>
      </c>
      <c r="E5" s="71" t="s">
        <v>43</v>
      </c>
      <c r="F5" s="82">
        <v>24.8</v>
      </c>
      <c r="G5" s="82">
        <v>24.8</v>
      </c>
      <c r="H5" s="158" t="s">
        <v>891</v>
      </c>
      <c r="I5" s="53" t="s">
        <v>890</v>
      </c>
      <c r="J5" s="53" t="s">
        <v>889</v>
      </c>
      <c r="K5" s="65" t="s">
        <v>18</v>
      </c>
      <c r="L5" s="53" t="s">
        <v>873</v>
      </c>
      <c r="M5" s="53" t="s">
        <v>872</v>
      </c>
      <c r="N5" s="65">
        <v>41</v>
      </c>
      <c r="O5" s="53" t="s">
        <v>584</v>
      </c>
      <c r="P5" s="65" t="s">
        <v>871</v>
      </c>
      <c r="Q5" s="53" t="s">
        <v>870</v>
      </c>
      <c r="R5" s="68">
        <v>4103052</v>
      </c>
      <c r="S5" s="53" t="s">
        <v>869</v>
      </c>
      <c r="T5" s="68">
        <v>410305201</v>
      </c>
      <c r="U5" s="53" t="s">
        <v>868</v>
      </c>
      <c r="V5" s="143" t="s">
        <v>888</v>
      </c>
      <c r="W5" s="65">
        <v>800</v>
      </c>
      <c r="X5" s="65" t="s">
        <v>7</v>
      </c>
      <c r="Y5" s="65">
        <v>2023</v>
      </c>
      <c r="Z5" s="66" t="s">
        <v>846</v>
      </c>
      <c r="AA5" s="65">
        <v>1000</v>
      </c>
      <c r="AB5" s="65" t="s">
        <v>116</v>
      </c>
      <c r="AC5" s="65" t="s">
        <v>801</v>
      </c>
      <c r="AD5" s="53" t="s">
        <v>800</v>
      </c>
      <c r="AE5" s="95">
        <v>2024765630013</v>
      </c>
      <c r="AF5" s="64" t="s">
        <v>2</v>
      </c>
      <c r="AG5" s="64">
        <v>1000</v>
      </c>
      <c r="AH5" s="64">
        <v>1000</v>
      </c>
      <c r="AI5" s="64">
        <v>1000</v>
      </c>
      <c r="AJ5" s="64">
        <v>1000</v>
      </c>
      <c r="AK5" s="60" t="str">
        <f>+IF(AF5="Incremento",IF((SUM(AG5:AJ5)=AA5),"BIEN","NP"),IF((SUM(AG5:AJ5)/4)=AA5,"BIEN","NP"))</f>
        <v>BIEN</v>
      </c>
      <c r="AL5" s="248"/>
      <c r="AM5" s="248"/>
      <c r="AN5" s="226">
        <v>18000000</v>
      </c>
      <c r="AO5" s="266">
        <v>0</v>
      </c>
      <c r="AP5" s="266">
        <v>0</v>
      </c>
      <c r="AQ5" s="266">
        <v>0</v>
      </c>
      <c r="AR5" s="266">
        <v>0</v>
      </c>
      <c r="AS5" s="266">
        <v>0</v>
      </c>
      <c r="AT5" s="266">
        <v>0</v>
      </c>
      <c r="AU5" s="226">
        <v>7200000</v>
      </c>
      <c r="AV5" s="266">
        <v>0</v>
      </c>
      <c r="AW5" s="266">
        <v>0</v>
      </c>
      <c r="AX5" s="266">
        <v>0</v>
      </c>
      <c r="AY5" s="266">
        <v>0</v>
      </c>
      <c r="AZ5" s="266">
        <v>0</v>
      </c>
      <c r="BA5" s="266">
        <v>0</v>
      </c>
      <c r="BB5" s="266">
        <v>0</v>
      </c>
      <c r="BC5" s="266">
        <v>0</v>
      </c>
      <c r="BD5" s="57">
        <f t="shared" si="0"/>
        <v>25200000</v>
      </c>
      <c r="BE5" s="267">
        <v>18990000</v>
      </c>
      <c r="BF5" s="266">
        <v>0</v>
      </c>
      <c r="BG5" s="266">
        <v>0</v>
      </c>
      <c r="BH5" s="266">
        <v>0</v>
      </c>
      <c r="BI5" s="266">
        <v>0</v>
      </c>
      <c r="BJ5" s="266">
        <v>0</v>
      </c>
      <c r="BK5" s="266">
        <v>0</v>
      </c>
      <c r="BL5" s="266">
        <v>0</v>
      </c>
      <c r="BM5" s="266">
        <v>0</v>
      </c>
      <c r="BN5" s="266">
        <v>0</v>
      </c>
      <c r="BO5" s="266">
        <v>0</v>
      </c>
      <c r="BP5" s="266">
        <v>0</v>
      </c>
      <c r="BQ5" s="266">
        <v>0</v>
      </c>
      <c r="BR5" s="266">
        <v>0</v>
      </c>
      <c r="BS5" s="266">
        <v>0</v>
      </c>
      <c r="BT5" s="266">
        <v>0</v>
      </c>
      <c r="BU5" s="57">
        <f t="shared" si="1"/>
        <v>18990000</v>
      </c>
      <c r="BV5" s="246">
        <v>19939500</v>
      </c>
      <c r="BW5" s="246">
        <v>0</v>
      </c>
      <c r="BX5" s="246">
        <v>0</v>
      </c>
      <c r="BY5" s="246">
        <v>0</v>
      </c>
      <c r="BZ5" s="246">
        <v>0</v>
      </c>
      <c r="CA5" s="246">
        <v>0</v>
      </c>
      <c r="CB5" s="246">
        <v>0</v>
      </c>
      <c r="CC5" s="246">
        <v>0</v>
      </c>
      <c r="CD5" s="246">
        <v>0</v>
      </c>
      <c r="CE5" s="246">
        <v>0</v>
      </c>
      <c r="CF5" s="246">
        <v>0</v>
      </c>
      <c r="CG5" s="246">
        <v>0</v>
      </c>
      <c r="CH5" s="246">
        <v>0</v>
      </c>
      <c r="CI5" s="246">
        <v>0</v>
      </c>
      <c r="CJ5" s="246">
        <v>0</v>
      </c>
      <c r="CK5" s="246">
        <v>0</v>
      </c>
      <c r="CL5" s="56">
        <f t="shared" si="2"/>
        <v>19939500</v>
      </c>
      <c r="CM5" s="226">
        <f t="shared" si="3"/>
        <v>20936475</v>
      </c>
      <c r="CN5" s="226">
        <f t="shared" si="4"/>
        <v>0</v>
      </c>
      <c r="CO5" s="226">
        <f t="shared" si="5"/>
        <v>0</v>
      </c>
      <c r="CP5" s="226">
        <f t="shared" si="6"/>
        <v>0</v>
      </c>
      <c r="CQ5" s="226">
        <f t="shared" si="7"/>
        <v>0</v>
      </c>
      <c r="CR5" s="226">
        <f t="shared" si="8"/>
        <v>0</v>
      </c>
      <c r="CS5" s="226">
        <f t="shared" si="9"/>
        <v>0</v>
      </c>
      <c r="CT5" s="226">
        <f t="shared" si="10"/>
        <v>0</v>
      </c>
      <c r="CU5" s="226">
        <f t="shared" si="11"/>
        <v>0</v>
      </c>
      <c r="CV5" s="226">
        <f t="shared" si="12"/>
        <v>0</v>
      </c>
      <c r="CW5" s="226">
        <f t="shared" si="13"/>
        <v>0</v>
      </c>
      <c r="CX5" s="226">
        <f t="shared" si="14"/>
        <v>0</v>
      </c>
      <c r="CY5" s="226">
        <f t="shared" si="15"/>
        <v>0</v>
      </c>
      <c r="CZ5" s="226">
        <f t="shared" si="16"/>
        <v>0</v>
      </c>
      <c r="DA5" s="226">
        <f t="shared" si="17"/>
        <v>0</v>
      </c>
      <c r="DB5" s="226">
        <f t="shared" si="18"/>
        <v>0</v>
      </c>
      <c r="DC5" s="54">
        <f t="shared" si="19"/>
        <v>20936475</v>
      </c>
      <c r="DD5" s="54">
        <f t="shared" si="20"/>
        <v>85065975</v>
      </c>
      <c r="DE5" s="53" t="s">
        <v>845</v>
      </c>
    </row>
    <row r="6" spans="1:109" s="265" customFormat="1" ht="84.95" customHeight="1" x14ac:dyDescent="0.25">
      <c r="A6" s="73" t="s">
        <v>576</v>
      </c>
      <c r="B6" s="73" t="s">
        <v>575</v>
      </c>
      <c r="C6" s="64">
        <v>140010005</v>
      </c>
      <c r="D6" s="186" t="s">
        <v>574</v>
      </c>
      <c r="E6" s="71" t="s">
        <v>43</v>
      </c>
      <c r="F6" s="82">
        <v>24.8</v>
      </c>
      <c r="G6" s="82">
        <v>24.8</v>
      </c>
      <c r="H6" s="158" t="s">
        <v>887</v>
      </c>
      <c r="I6" s="53" t="s">
        <v>886</v>
      </c>
      <c r="J6" s="53" t="s">
        <v>885</v>
      </c>
      <c r="K6" s="65" t="s">
        <v>18</v>
      </c>
      <c r="L6" s="53" t="s">
        <v>884</v>
      </c>
      <c r="M6" s="53" t="s">
        <v>883</v>
      </c>
      <c r="N6" s="65">
        <v>41</v>
      </c>
      <c r="O6" s="53" t="s">
        <v>584</v>
      </c>
      <c r="P6" s="65">
        <v>4103</v>
      </c>
      <c r="Q6" s="53" t="s">
        <v>870</v>
      </c>
      <c r="R6" s="68">
        <v>4103052</v>
      </c>
      <c r="S6" s="53" t="s">
        <v>869</v>
      </c>
      <c r="T6" s="68">
        <v>410305201</v>
      </c>
      <c r="U6" s="53" t="s">
        <v>868</v>
      </c>
      <c r="V6" s="143" t="s">
        <v>882</v>
      </c>
      <c r="W6" s="65">
        <v>1200</v>
      </c>
      <c r="X6" s="65" t="s">
        <v>7</v>
      </c>
      <c r="Y6" s="65">
        <v>2023</v>
      </c>
      <c r="Z6" s="66" t="s">
        <v>846</v>
      </c>
      <c r="AA6" s="65">
        <v>2000</v>
      </c>
      <c r="AB6" s="65" t="s">
        <v>5</v>
      </c>
      <c r="AC6" s="65" t="s">
        <v>801</v>
      </c>
      <c r="AD6" s="53" t="s">
        <v>800</v>
      </c>
      <c r="AE6" s="95">
        <v>2024765630011</v>
      </c>
      <c r="AF6" s="64" t="s">
        <v>47</v>
      </c>
      <c r="AG6" s="64">
        <v>500</v>
      </c>
      <c r="AH6" s="64">
        <v>500</v>
      </c>
      <c r="AI6" s="64">
        <v>500</v>
      </c>
      <c r="AJ6" s="64">
        <v>500</v>
      </c>
      <c r="AK6" s="60" t="str">
        <f>+IF(AF6="Incremento",IF((SUM(AG6:AJ6)=AA6),"BIEN","NP"),IF((SUM(AG6:AJ6)/4)=AA6,"BIEN","NP"))</f>
        <v>NP</v>
      </c>
      <c r="AL6" s="248"/>
      <c r="AM6" s="248"/>
      <c r="AN6" s="226">
        <v>20000000</v>
      </c>
      <c r="AO6" s="266">
        <v>0</v>
      </c>
      <c r="AP6" s="266">
        <v>0</v>
      </c>
      <c r="AQ6" s="266">
        <v>0</v>
      </c>
      <c r="AR6" s="266">
        <v>0</v>
      </c>
      <c r="AS6" s="266">
        <v>0</v>
      </c>
      <c r="AT6" s="266">
        <v>0</v>
      </c>
      <c r="AU6" s="226">
        <v>5200000</v>
      </c>
      <c r="AV6" s="266">
        <v>0</v>
      </c>
      <c r="AW6" s="266">
        <v>0</v>
      </c>
      <c r="AX6" s="266">
        <v>0</v>
      </c>
      <c r="AY6" s="266">
        <v>0</v>
      </c>
      <c r="AZ6" s="266">
        <v>0</v>
      </c>
      <c r="BA6" s="266">
        <v>0</v>
      </c>
      <c r="BB6" s="266">
        <v>0</v>
      </c>
      <c r="BC6" s="266">
        <v>0</v>
      </c>
      <c r="BD6" s="57">
        <f t="shared" si="0"/>
        <v>25200000</v>
      </c>
      <c r="BE6" s="267">
        <v>21100000</v>
      </c>
      <c r="BF6" s="266">
        <v>0</v>
      </c>
      <c r="BG6" s="266">
        <v>0</v>
      </c>
      <c r="BH6" s="266">
        <v>0</v>
      </c>
      <c r="BI6" s="266">
        <v>0</v>
      </c>
      <c r="BJ6" s="266">
        <v>0</v>
      </c>
      <c r="BK6" s="266">
        <v>0</v>
      </c>
      <c r="BL6" s="266">
        <v>0</v>
      </c>
      <c r="BM6" s="266">
        <v>0</v>
      </c>
      <c r="BN6" s="266">
        <v>0</v>
      </c>
      <c r="BO6" s="266">
        <v>0</v>
      </c>
      <c r="BP6" s="266">
        <v>0</v>
      </c>
      <c r="BQ6" s="266">
        <v>0</v>
      </c>
      <c r="BR6" s="266">
        <v>0</v>
      </c>
      <c r="BS6" s="266">
        <v>0</v>
      </c>
      <c r="BT6" s="266">
        <v>0</v>
      </c>
      <c r="BU6" s="57">
        <f t="shared" si="1"/>
        <v>21100000</v>
      </c>
      <c r="BV6" s="246">
        <v>22155000</v>
      </c>
      <c r="BW6" s="246">
        <v>0</v>
      </c>
      <c r="BX6" s="246">
        <v>0</v>
      </c>
      <c r="BY6" s="246">
        <v>0</v>
      </c>
      <c r="BZ6" s="246">
        <v>0</v>
      </c>
      <c r="CA6" s="246">
        <v>0</v>
      </c>
      <c r="CB6" s="246">
        <v>0</v>
      </c>
      <c r="CC6" s="246">
        <v>0</v>
      </c>
      <c r="CD6" s="246">
        <v>0</v>
      </c>
      <c r="CE6" s="246">
        <v>0</v>
      </c>
      <c r="CF6" s="246">
        <v>0</v>
      </c>
      <c r="CG6" s="246">
        <v>0</v>
      </c>
      <c r="CH6" s="246">
        <v>0</v>
      </c>
      <c r="CI6" s="246">
        <v>0</v>
      </c>
      <c r="CJ6" s="246">
        <v>0</v>
      </c>
      <c r="CK6" s="246">
        <v>0</v>
      </c>
      <c r="CL6" s="56">
        <f t="shared" si="2"/>
        <v>22155000</v>
      </c>
      <c r="CM6" s="226">
        <f t="shared" si="3"/>
        <v>23262750</v>
      </c>
      <c r="CN6" s="226">
        <f t="shared" si="4"/>
        <v>0</v>
      </c>
      <c r="CO6" s="226">
        <f t="shared" si="5"/>
        <v>0</v>
      </c>
      <c r="CP6" s="226">
        <f t="shared" si="6"/>
        <v>0</v>
      </c>
      <c r="CQ6" s="226">
        <f t="shared" si="7"/>
        <v>0</v>
      </c>
      <c r="CR6" s="226">
        <f t="shared" si="8"/>
        <v>0</v>
      </c>
      <c r="CS6" s="226">
        <f t="shared" si="9"/>
        <v>0</v>
      </c>
      <c r="CT6" s="226">
        <f t="shared" si="10"/>
        <v>0</v>
      </c>
      <c r="CU6" s="226">
        <f t="shared" si="11"/>
        <v>0</v>
      </c>
      <c r="CV6" s="226">
        <f t="shared" si="12"/>
        <v>0</v>
      </c>
      <c r="CW6" s="226">
        <f t="shared" si="13"/>
        <v>0</v>
      </c>
      <c r="CX6" s="226">
        <f t="shared" si="14"/>
        <v>0</v>
      </c>
      <c r="CY6" s="226">
        <f t="shared" si="15"/>
        <v>0</v>
      </c>
      <c r="CZ6" s="226">
        <f t="shared" si="16"/>
        <v>0</v>
      </c>
      <c r="DA6" s="226">
        <f t="shared" si="17"/>
        <v>0</v>
      </c>
      <c r="DB6" s="226">
        <f t="shared" si="18"/>
        <v>0</v>
      </c>
      <c r="DC6" s="54">
        <f t="shared" si="19"/>
        <v>23262750</v>
      </c>
      <c r="DD6" s="54">
        <f t="shared" si="20"/>
        <v>91717750</v>
      </c>
      <c r="DE6" s="53" t="s">
        <v>845</v>
      </c>
    </row>
    <row r="7" spans="1:109" s="265" customFormat="1" ht="84.95" customHeight="1" x14ac:dyDescent="0.25">
      <c r="A7" s="73" t="s">
        <v>576</v>
      </c>
      <c r="B7" s="73" t="s">
        <v>575</v>
      </c>
      <c r="C7" s="64">
        <v>140010006</v>
      </c>
      <c r="D7" s="186" t="s">
        <v>574</v>
      </c>
      <c r="E7" s="71" t="s">
        <v>43</v>
      </c>
      <c r="F7" s="82">
        <v>24.8</v>
      </c>
      <c r="G7" s="82">
        <v>24.8</v>
      </c>
      <c r="H7" s="158" t="s">
        <v>881</v>
      </c>
      <c r="I7" s="53" t="s">
        <v>880</v>
      </c>
      <c r="J7" s="53" t="s">
        <v>879</v>
      </c>
      <c r="K7" s="65" t="s">
        <v>18</v>
      </c>
      <c r="L7" s="53" t="s">
        <v>849</v>
      </c>
      <c r="M7" s="53" t="s">
        <v>878</v>
      </c>
      <c r="N7" s="65">
        <v>41</v>
      </c>
      <c r="O7" s="53" t="s">
        <v>584</v>
      </c>
      <c r="P7" s="65">
        <v>4103</v>
      </c>
      <c r="Q7" s="53" t="s">
        <v>870</v>
      </c>
      <c r="R7" s="68">
        <v>4103052</v>
      </c>
      <c r="S7" s="53" t="s">
        <v>869</v>
      </c>
      <c r="T7" s="68">
        <v>410305201</v>
      </c>
      <c r="U7" s="53" t="s">
        <v>868</v>
      </c>
      <c r="V7" s="143" t="s">
        <v>877</v>
      </c>
      <c r="W7" s="65">
        <v>6000</v>
      </c>
      <c r="X7" s="65" t="s">
        <v>7</v>
      </c>
      <c r="Y7" s="65">
        <v>2023</v>
      </c>
      <c r="Z7" s="66" t="s">
        <v>846</v>
      </c>
      <c r="AA7" s="65">
        <v>7000</v>
      </c>
      <c r="AB7" s="65" t="s">
        <v>5</v>
      </c>
      <c r="AC7" s="65" t="s">
        <v>801</v>
      </c>
      <c r="AD7" s="53" t="s">
        <v>800</v>
      </c>
      <c r="AE7" s="95">
        <v>2024765630010</v>
      </c>
      <c r="AF7" s="64" t="s">
        <v>47</v>
      </c>
      <c r="AG7" s="64">
        <v>1750</v>
      </c>
      <c r="AH7" s="64">
        <v>1750</v>
      </c>
      <c r="AI7" s="64">
        <v>1750</v>
      </c>
      <c r="AJ7" s="64">
        <v>1750</v>
      </c>
      <c r="AK7" s="60" t="s">
        <v>125</v>
      </c>
      <c r="AL7" s="248"/>
      <c r="AM7" s="248"/>
      <c r="AN7" s="266">
        <v>0</v>
      </c>
      <c r="AO7" s="266">
        <v>0</v>
      </c>
      <c r="AP7" s="266">
        <v>0</v>
      </c>
      <c r="AQ7" s="266">
        <v>0</v>
      </c>
      <c r="AR7" s="266">
        <v>0</v>
      </c>
      <c r="AS7" s="266">
        <v>0</v>
      </c>
      <c r="AT7" s="266">
        <v>0</v>
      </c>
      <c r="AU7" s="226">
        <v>33385650</v>
      </c>
      <c r="AV7" s="266">
        <v>0</v>
      </c>
      <c r="AW7" s="266">
        <v>0</v>
      </c>
      <c r="AX7" s="266">
        <v>0</v>
      </c>
      <c r="AY7" s="266">
        <v>0</v>
      </c>
      <c r="AZ7" s="266">
        <v>0</v>
      </c>
      <c r="BA7" s="266">
        <v>0</v>
      </c>
      <c r="BB7" s="266">
        <v>0</v>
      </c>
      <c r="BC7" s="266">
        <v>0</v>
      </c>
      <c r="BD7" s="57">
        <f t="shared" si="0"/>
        <v>33385650</v>
      </c>
      <c r="BE7" s="266">
        <v>0</v>
      </c>
      <c r="BF7" s="266">
        <v>0</v>
      </c>
      <c r="BG7" s="266">
        <v>0</v>
      </c>
      <c r="BH7" s="266">
        <v>0</v>
      </c>
      <c r="BI7" s="266">
        <v>0</v>
      </c>
      <c r="BJ7" s="266">
        <v>0</v>
      </c>
      <c r="BK7" s="266">
        <v>0</v>
      </c>
      <c r="BL7" s="246">
        <v>91295111</v>
      </c>
      <c r="BM7" s="246">
        <v>0</v>
      </c>
      <c r="BN7" s="266">
        <v>0</v>
      </c>
      <c r="BO7" s="266">
        <v>0</v>
      </c>
      <c r="BP7" s="266">
        <v>0</v>
      </c>
      <c r="BQ7" s="266">
        <v>0</v>
      </c>
      <c r="BR7" s="266">
        <v>0</v>
      </c>
      <c r="BS7" s="266">
        <v>0</v>
      </c>
      <c r="BT7" s="266">
        <v>0</v>
      </c>
      <c r="BU7" s="57">
        <f t="shared" si="1"/>
        <v>91295111</v>
      </c>
      <c r="BV7" s="246">
        <v>0</v>
      </c>
      <c r="BW7" s="246">
        <v>0</v>
      </c>
      <c r="BX7" s="246">
        <v>0</v>
      </c>
      <c r="BY7" s="246">
        <v>0</v>
      </c>
      <c r="BZ7" s="246">
        <v>0</v>
      </c>
      <c r="CA7" s="246">
        <v>0</v>
      </c>
      <c r="CB7" s="246">
        <v>0</v>
      </c>
      <c r="CC7" s="246">
        <v>95859866.549999997</v>
      </c>
      <c r="CD7" s="246">
        <v>0</v>
      </c>
      <c r="CE7" s="246">
        <v>0</v>
      </c>
      <c r="CF7" s="246">
        <v>0</v>
      </c>
      <c r="CG7" s="246">
        <v>0</v>
      </c>
      <c r="CH7" s="246">
        <v>0</v>
      </c>
      <c r="CI7" s="246">
        <v>0</v>
      </c>
      <c r="CJ7" s="246">
        <v>0</v>
      </c>
      <c r="CK7" s="246">
        <v>0</v>
      </c>
      <c r="CL7" s="56">
        <f t="shared" si="2"/>
        <v>95859866.549999997</v>
      </c>
      <c r="CM7" s="226">
        <f t="shared" si="3"/>
        <v>0</v>
      </c>
      <c r="CN7" s="226">
        <f t="shared" si="4"/>
        <v>0</v>
      </c>
      <c r="CO7" s="226">
        <f t="shared" si="5"/>
        <v>0</v>
      </c>
      <c r="CP7" s="226">
        <f t="shared" si="6"/>
        <v>0</v>
      </c>
      <c r="CQ7" s="226">
        <f t="shared" si="7"/>
        <v>0</v>
      </c>
      <c r="CR7" s="226">
        <f t="shared" si="8"/>
        <v>0</v>
      </c>
      <c r="CS7" s="226">
        <f t="shared" si="9"/>
        <v>0</v>
      </c>
      <c r="CT7" s="226">
        <f t="shared" si="10"/>
        <v>100652859.8775</v>
      </c>
      <c r="CU7" s="226">
        <f t="shared" si="11"/>
        <v>0</v>
      </c>
      <c r="CV7" s="226">
        <f t="shared" si="12"/>
        <v>0</v>
      </c>
      <c r="CW7" s="226">
        <f t="shared" si="13"/>
        <v>0</v>
      </c>
      <c r="CX7" s="226">
        <f t="shared" si="14"/>
        <v>0</v>
      </c>
      <c r="CY7" s="226">
        <f t="shared" si="15"/>
        <v>0</v>
      </c>
      <c r="CZ7" s="226">
        <f t="shared" si="16"/>
        <v>0</v>
      </c>
      <c r="DA7" s="226">
        <f t="shared" si="17"/>
        <v>0</v>
      </c>
      <c r="DB7" s="226">
        <f t="shared" si="18"/>
        <v>0</v>
      </c>
      <c r="DC7" s="54">
        <f t="shared" si="19"/>
        <v>100652859.8775</v>
      </c>
      <c r="DD7" s="54">
        <f t="shared" si="20"/>
        <v>321193487.42750001</v>
      </c>
      <c r="DE7" s="53" t="s">
        <v>845</v>
      </c>
    </row>
    <row r="8" spans="1:109" s="265" customFormat="1" ht="84.95" customHeight="1" x14ac:dyDescent="0.25">
      <c r="A8" s="73" t="s">
        <v>576</v>
      </c>
      <c r="B8" s="73" t="s">
        <v>575</v>
      </c>
      <c r="C8" s="64">
        <v>140010007</v>
      </c>
      <c r="D8" s="186" t="s">
        <v>574</v>
      </c>
      <c r="E8" s="71" t="s">
        <v>43</v>
      </c>
      <c r="F8" s="82">
        <v>24.8</v>
      </c>
      <c r="G8" s="82">
        <v>24.8</v>
      </c>
      <c r="H8" s="158" t="s">
        <v>876</v>
      </c>
      <c r="I8" s="53" t="s">
        <v>875</v>
      </c>
      <c r="J8" s="53" t="s">
        <v>874</v>
      </c>
      <c r="K8" s="65" t="s">
        <v>18</v>
      </c>
      <c r="L8" s="53" t="s">
        <v>873</v>
      </c>
      <c r="M8" s="53" t="s">
        <v>872</v>
      </c>
      <c r="N8" s="65">
        <v>41</v>
      </c>
      <c r="O8" s="53" t="s">
        <v>584</v>
      </c>
      <c r="P8" s="65" t="s">
        <v>871</v>
      </c>
      <c r="Q8" s="53" t="s">
        <v>870</v>
      </c>
      <c r="R8" s="68">
        <v>4103052</v>
      </c>
      <c r="S8" s="53" t="s">
        <v>869</v>
      </c>
      <c r="T8" s="68">
        <v>410305201</v>
      </c>
      <c r="U8" s="53" t="s">
        <v>868</v>
      </c>
      <c r="V8" s="143" t="s">
        <v>867</v>
      </c>
      <c r="W8" s="65">
        <v>164</v>
      </c>
      <c r="X8" s="65" t="s">
        <v>7</v>
      </c>
      <c r="Y8" s="65">
        <v>2023</v>
      </c>
      <c r="Z8" s="66" t="s">
        <v>846</v>
      </c>
      <c r="AA8" s="65">
        <v>164</v>
      </c>
      <c r="AB8" s="65" t="s">
        <v>5</v>
      </c>
      <c r="AC8" s="65" t="s">
        <v>801</v>
      </c>
      <c r="AD8" s="53" t="s">
        <v>800</v>
      </c>
      <c r="AE8" s="95">
        <v>2024765630012</v>
      </c>
      <c r="AF8" s="64" t="s">
        <v>2</v>
      </c>
      <c r="AG8" s="64">
        <v>164</v>
      </c>
      <c r="AH8" s="64">
        <v>164</v>
      </c>
      <c r="AI8" s="64">
        <v>164</v>
      </c>
      <c r="AJ8" s="64">
        <v>164</v>
      </c>
      <c r="AK8" s="60" t="str">
        <f>+IF(AF8="Incremento",IF((SUM(AG8:AJ8)=AA8),"BIEN","NP"),IF((SUM(AG8:AJ8)/4)=AA8,"BIEN","NP"))</f>
        <v>BIEN</v>
      </c>
      <c r="AL8" s="248"/>
      <c r="AM8" s="248"/>
      <c r="AN8" s="266">
        <v>0</v>
      </c>
      <c r="AO8" s="266">
        <v>0</v>
      </c>
      <c r="AP8" s="266">
        <v>0</v>
      </c>
      <c r="AQ8" s="266">
        <v>0</v>
      </c>
      <c r="AR8" s="266">
        <v>0</v>
      </c>
      <c r="AS8" s="266">
        <v>0</v>
      </c>
      <c r="AT8" s="266">
        <v>0</v>
      </c>
      <c r="AU8" s="226">
        <v>11000000</v>
      </c>
      <c r="AV8" s="226">
        <v>8000000</v>
      </c>
      <c r="AW8" s="266">
        <v>0</v>
      </c>
      <c r="AX8" s="266">
        <v>0</v>
      </c>
      <c r="AY8" s="266">
        <v>0</v>
      </c>
      <c r="AZ8" s="266">
        <v>0</v>
      </c>
      <c r="BA8" s="266">
        <v>0</v>
      </c>
      <c r="BB8" s="266">
        <v>0</v>
      </c>
      <c r="BC8" s="266">
        <v>0</v>
      </c>
      <c r="BD8" s="57">
        <f t="shared" si="0"/>
        <v>19000000</v>
      </c>
      <c r="BE8" s="266">
        <v>0</v>
      </c>
      <c r="BF8" s="266">
        <v>0</v>
      </c>
      <c r="BG8" s="266">
        <v>0</v>
      </c>
      <c r="BH8" s="266">
        <v>0</v>
      </c>
      <c r="BI8" s="266">
        <v>0</v>
      </c>
      <c r="BJ8" s="266">
        <v>0</v>
      </c>
      <c r="BK8" s="266">
        <v>0</v>
      </c>
      <c r="BL8" s="246">
        <v>0</v>
      </c>
      <c r="BM8" s="246">
        <v>8440000</v>
      </c>
      <c r="BN8" s="266">
        <v>0</v>
      </c>
      <c r="BO8" s="266">
        <v>0</v>
      </c>
      <c r="BP8" s="266">
        <v>0</v>
      </c>
      <c r="BQ8" s="266">
        <v>0</v>
      </c>
      <c r="BR8" s="266">
        <v>0</v>
      </c>
      <c r="BS8" s="266">
        <v>0</v>
      </c>
      <c r="BT8" s="266">
        <v>0</v>
      </c>
      <c r="BU8" s="57">
        <f t="shared" si="1"/>
        <v>8440000</v>
      </c>
      <c r="BV8" s="246">
        <v>0</v>
      </c>
      <c r="BW8" s="246">
        <v>0</v>
      </c>
      <c r="BX8" s="246">
        <v>0</v>
      </c>
      <c r="BY8" s="246">
        <v>0</v>
      </c>
      <c r="BZ8" s="246">
        <v>0</v>
      </c>
      <c r="CA8" s="246">
        <v>0</v>
      </c>
      <c r="CB8" s="246">
        <v>0</v>
      </c>
      <c r="CC8" s="246">
        <v>0</v>
      </c>
      <c r="CD8" s="246">
        <v>8862000</v>
      </c>
      <c r="CE8" s="246">
        <v>0</v>
      </c>
      <c r="CF8" s="246">
        <v>0</v>
      </c>
      <c r="CG8" s="246">
        <v>0</v>
      </c>
      <c r="CH8" s="246">
        <v>0</v>
      </c>
      <c r="CI8" s="246">
        <v>0</v>
      </c>
      <c r="CJ8" s="246">
        <v>0</v>
      </c>
      <c r="CK8" s="246">
        <v>0</v>
      </c>
      <c r="CL8" s="56">
        <f t="shared" si="2"/>
        <v>8862000</v>
      </c>
      <c r="CM8" s="226">
        <f t="shared" si="3"/>
        <v>0</v>
      </c>
      <c r="CN8" s="226">
        <f t="shared" si="4"/>
        <v>0</v>
      </c>
      <c r="CO8" s="226">
        <f t="shared" si="5"/>
        <v>0</v>
      </c>
      <c r="CP8" s="226">
        <f t="shared" si="6"/>
        <v>0</v>
      </c>
      <c r="CQ8" s="226">
        <f t="shared" si="7"/>
        <v>0</v>
      </c>
      <c r="CR8" s="226">
        <f t="shared" si="8"/>
        <v>0</v>
      </c>
      <c r="CS8" s="226">
        <f t="shared" si="9"/>
        <v>0</v>
      </c>
      <c r="CT8" s="226">
        <f t="shared" si="10"/>
        <v>0</v>
      </c>
      <c r="CU8" s="226">
        <f t="shared" si="11"/>
        <v>9305100</v>
      </c>
      <c r="CV8" s="226">
        <f t="shared" si="12"/>
        <v>0</v>
      </c>
      <c r="CW8" s="226">
        <f t="shared" si="13"/>
        <v>0</v>
      </c>
      <c r="CX8" s="226">
        <f t="shared" si="14"/>
        <v>0</v>
      </c>
      <c r="CY8" s="226">
        <f t="shared" si="15"/>
        <v>0</v>
      </c>
      <c r="CZ8" s="226">
        <f t="shared" si="16"/>
        <v>0</v>
      </c>
      <c r="DA8" s="226">
        <f t="shared" si="17"/>
        <v>0</v>
      </c>
      <c r="DB8" s="226">
        <f t="shared" si="18"/>
        <v>0</v>
      </c>
      <c r="DC8" s="54">
        <f t="shared" si="19"/>
        <v>9305100</v>
      </c>
      <c r="DD8" s="54">
        <f t="shared" si="20"/>
        <v>45607100</v>
      </c>
      <c r="DE8" s="53" t="s">
        <v>845</v>
      </c>
    </row>
    <row r="9" spans="1:109" s="269" customFormat="1" ht="84.95" customHeight="1" x14ac:dyDescent="0.25">
      <c r="A9" s="51" t="s">
        <v>576</v>
      </c>
      <c r="B9" s="51" t="s">
        <v>575</v>
      </c>
      <c r="C9" s="42">
        <v>60010022</v>
      </c>
      <c r="D9" s="50" t="s">
        <v>866</v>
      </c>
      <c r="E9" s="49" t="s">
        <v>865</v>
      </c>
      <c r="F9" s="48">
        <v>22.61</v>
      </c>
      <c r="G9" s="48">
        <v>22.61</v>
      </c>
      <c r="H9" s="156" t="s">
        <v>864</v>
      </c>
      <c r="I9" s="31" t="s">
        <v>863</v>
      </c>
      <c r="J9" s="31" t="s">
        <v>862</v>
      </c>
      <c r="K9" s="45" t="s">
        <v>18</v>
      </c>
      <c r="L9" s="31" t="s">
        <v>861</v>
      </c>
      <c r="M9" s="31" t="s">
        <v>860</v>
      </c>
      <c r="N9" s="45">
        <v>41</v>
      </c>
      <c r="O9" s="31" t="s">
        <v>584</v>
      </c>
      <c r="P9" s="45">
        <v>4102</v>
      </c>
      <c r="Q9" s="31" t="s">
        <v>859</v>
      </c>
      <c r="R9" s="79">
        <v>4102052</v>
      </c>
      <c r="S9" s="31" t="s">
        <v>858</v>
      </c>
      <c r="T9" s="79">
        <v>410205200</v>
      </c>
      <c r="U9" s="31" t="s">
        <v>857</v>
      </c>
      <c r="V9" s="31" t="s">
        <v>856</v>
      </c>
      <c r="W9" s="45">
        <v>4000</v>
      </c>
      <c r="X9" s="45" t="s">
        <v>7</v>
      </c>
      <c r="Y9" s="45">
        <v>2023</v>
      </c>
      <c r="Z9" s="78" t="s">
        <v>846</v>
      </c>
      <c r="AA9" s="45">
        <v>5000</v>
      </c>
      <c r="AB9" s="45" t="s">
        <v>5</v>
      </c>
      <c r="AC9" s="45" t="s">
        <v>855</v>
      </c>
      <c r="AD9" s="31" t="s">
        <v>854</v>
      </c>
      <c r="AE9" s="44" t="s">
        <v>853</v>
      </c>
      <c r="AF9" s="42" t="s">
        <v>47</v>
      </c>
      <c r="AG9" s="42">
        <v>1250</v>
      </c>
      <c r="AH9" s="42">
        <v>1250</v>
      </c>
      <c r="AI9" s="42">
        <v>1250</v>
      </c>
      <c r="AJ9" s="42">
        <v>1250</v>
      </c>
      <c r="AK9" s="38" t="s">
        <v>125</v>
      </c>
      <c r="AL9" s="263"/>
      <c r="AM9" s="263"/>
      <c r="AN9" s="229">
        <v>25000000</v>
      </c>
      <c r="AO9" s="231">
        <v>0</v>
      </c>
      <c r="AP9" s="231">
        <v>0</v>
      </c>
      <c r="AQ9" s="231">
        <v>0</v>
      </c>
      <c r="AR9" s="231">
        <v>0</v>
      </c>
      <c r="AS9" s="231">
        <v>0</v>
      </c>
      <c r="AT9" s="231">
        <v>0</v>
      </c>
      <c r="AU9" s="229">
        <f>8750000+5200000</f>
        <v>13950000</v>
      </c>
      <c r="AV9" s="229">
        <v>20000000</v>
      </c>
      <c r="AW9" s="231">
        <v>0</v>
      </c>
      <c r="AX9" s="231">
        <v>0</v>
      </c>
      <c r="AY9" s="231">
        <v>0</v>
      </c>
      <c r="AZ9" s="231">
        <v>0</v>
      </c>
      <c r="BA9" s="231">
        <v>0</v>
      </c>
      <c r="BB9" s="231">
        <v>0</v>
      </c>
      <c r="BC9" s="231">
        <v>0</v>
      </c>
      <c r="BD9" s="77">
        <f t="shared" si="0"/>
        <v>58950000</v>
      </c>
      <c r="BE9" s="242">
        <v>26375000</v>
      </c>
      <c r="BF9" s="231">
        <v>0</v>
      </c>
      <c r="BG9" s="231">
        <v>0</v>
      </c>
      <c r="BH9" s="231">
        <v>0</v>
      </c>
      <c r="BI9" s="231">
        <v>0</v>
      </c>
      <c r="BJ9" s="231">
        <v>0</v>
      </c>
      <c r="BK9" s="231">
        <v>0</v>
      </c>
      <c r="BL9" s="261">
        <v>0</v>
      </c>
      <c r="BM9" s="261">
        <v>21100000</v>
      </c>
      <c r="BN9" s="231">
        <v>0</v>
      </c>
      <c r="BO9" s="231">
        <v>0</v>
      </c>
      <c r="BP9" s="231">
        <v>0</v>
      </c>
      <c r="BQ9" s="231">
        <v>0</v>
      </c>
      <c r="BR9" s="231">
        <v>0</v>
      </c>
      <c r="BS9" s="231">
        <v>0</v>
      </c>
      <c r="BT9" s="231">
        <v>0</v>
      </c>
      <c r="BU9" s="77">
        <f t="shared" si="1"/>
        <v>47475000</v>
      </c>
      <c r="BV9" s="261">
        <v>27693750</v>
      </c>
      <c r="BW9" s="261">
        <v>0</v>
      </c>
      <c r="BX9" s="261">
        <v>0</v>
      </c>
      <c r="BY9" s="261">
        <v>0</v>
      </c>
      <c r="BZ9" s="261">
        <v>0</v>
      </c>
      <c r="CA9" s="261">
        <v>0</v>
      </c>
      <c r="CB9" s="261">
        <v>0</v>
      </c>
      <c r="CC9" s="261">
        <v>0</v>
      </c>
      <c r="CD9" s="261">
        <v>22155000</v>
      </c>
      <c r="CE9" s="261">
        <v>0</v>
      </c>
      <c r="CF9" s="261">
        <v>0</v>
      </c>
      <c r="CG9" s="261">
        <v>0</v>
      </c>
      <c r="CH9" s="261">
        <v>0</v>
      </c>
      <c r="CI9" s="261">
        <v>0</v>
      </c>
      <c r="CJ9" s="261">
        <v>0</v>
      </c>
      <c r="CK9" s="261">
        <v>0</v>
      </c>
      <c r="CL9" s="76">
        <f t="shared" si="2"/>
        <v>49848750</v>
      </c>
      <c r="CM9" s="229">
        <f t="shared" si="3"/>
        <v>29078437.5</v>
      </c>
      <c r="CN9" s="229">
        <f t="shared" si="4"/>
        <v>0</v>
      </c>
      <c r="CO9" s="229">
        <f t="shared" si="5"/>
        <v>0</v>
      </c>
      <c r="CP9" s="229">
        <f t="shared" si="6"/>
        <v>0</v>
      </c>
      <c r="CQ9" s="229">
        <f t="shared" si="7"/>
        <v>0</v>
      </c>
      <c r="CR9" s="229">
        <f t="shared" si="8"/>
        <v>0</v>
      </c>
      <c r="CS9" s="229">
        <f t="shared" si="9"/>
        <v>0</v>
      </c>
      <c r="CT9" s="229">
        <f t="shared" si="10"/>
        <v>0</v>
      </c>
      <c r="CU9" s="229">
        <f t="shared" si="11"/>
        <v>23262750</v>
      </c>
      <c r="CV9" s="229">
        <f t="shared" si="12"/>
        <v>0</v>
      </c>
      <c r="CW9" s="229">
        <f t="shared" si="13"/>
        <v>0</v>
      </c>
      <c r="CX9" s="229">
        <f t="shared" si="14"/>
        <v>0</v>
      </c>
      <c r="CY9" s="229">
        <f t="shared" si="15"/>
        <v>0</v>
      </c>
      <c r="CZ9" s="229">
        <f t="shared" si="16"/>
        <v>0</v>
      </c>
      <c r="DA9" s="229">
        <f t="shared" si="17"/>
        <v>0</v>
      </c>
      <c r="DB9" s="229">
        <f t="shared" si="18"/>
        <v>0</v>
      </c>
      <c r="DC9" s="75">
        <f t="shared" si="19"/>
        <v>52341187.5</v>
      </c>
      <c r="DD9" s="74">
        <f t="shared" si="20"/>
        <v>208614937.5</v>
      </c>
      <c r="DE9" s="31" t="s">
        <v>845</v>
      </c>
    </row>
    <row r="10" spans="1:109" s="265" customFormat="1" ht="84.95" customHeight="1" x14ac:dyDescent="0.25">
      <c r="A10" s="268" t="s">
        <v>576</v>
      </c>
      <c r="B10" s="268" t="s">
        <v>575</v>
      </c>
      <c r="C10" s="105">
        <v>140010004</v>
      </c>
      <c r="D10" s="158" t="s">
        <v>574</v>
      </c>
      <c r="E10" s="268" t="s">
        <v>43</v>
      </c>
      <c r="F10" s="105">
        <v>24.8</v>
      </c>
      <c r="G10" s="105">
        <v>24.8</v>
      </c>
      <c r="H10" s="158" t="s">
        <v>852</v>
      </c>
      <c r="I10" s="53" t="s">
        <v>851</v>
      </c>
      <c r="J10" s="53" t="s">
        <v>850</v>
      </c>
      <c r="K10" s="65" t="s">
        <v>18</v>
      </c>
      <c r="L10" s="53" t="s">
        <v>849</v>
      </c>
      <c r="M10" s="53" t="s">
        <v>848</v>
      </c>
      <c r="N10" s="65">
        <v>45</v>
      </c>
      <c r="O10" s="53" t="s">
        <v>14</v>
      </c>
      <c r="P10" s="65">
        <v>4502</v>
      </c>
      <c r="Q10" s="53" t="s">
        <v>66</v>
      </c>
      <c r="R10" s="68">
        <v>4502038</v>
      </c>
      <c r="S10" s="53" t="s">
        <v>569</v>
      </c>
      <c r="T10" s="68">
        <v>450203800</v>
      </c>
      <c r="U10" s="53" t="s">
        <v>568</v>
      </c>
      <c r="V10" s="53" t="s">
        <v>847</v>
      </c>
      <c r="W10" s="65">
        <v>4</v>
      </c>
      <c r="X10" s="65" t="s">
        <v>7</v>
      </c>
      <c r="Y10" s="65">
        <v>2023</v>
      </c>
      <c r="Z10" s="66" t="s">
        <v>846</v>
      </c>
      <c r="AA10" s="65">
        <v>6</v>
      </c>
      <c r="AB10" s="65" t="s">
        <v>116</v>
      </c>
      <c r="AC10" s="65" t="s">
        <v>565</v>
      </c>
      <c r="AD10" s="53" t="s">
        <v>564</v>
      </c>
      <c r="AE10" s="95">
        <v>2024765630005</v>
      </c>
      <c r="AF10" s="64" t="s">
        <v>2</v>
      </c>
      <c r="AG10" s="64">
        <v>6</v>
      </c>
      <c r="AH10" s="64">
        <v>6</v>
      </c>
      <c r="AI10" s="64">
        <v>6</v>
      </c>
      <c r="AJ10" s="64">
        <v>6</v>
      </c>
      <c r="AK10" s="60" t="str">
        <f t="shared" ref="AK10:AK21" si="21">+IF(AF10="Incremento",IF((SUM(AG10:AJ10)=AA10),"BIEN","NP"),IF((SUM(AG10:AJ10)/4)=AA10,"BIEN","NP"))</f>
        <v>BIEN</v>
      </c>
      <c r="AL10" s="248"/>
      <c r="AM10" s="248"/>
      <c r="AN10" s="226">
        <v>4000000</v>
      </c>
      <c r="AO10" s="266">
        <v>0</v>
      </c>
      <c r="AP10" s="266">
        <v>0</v>
      </c>
      <c r="AQ10" s="266">
        <v>0</v>
      </c>
      <c r="AR10" s="266">
        <v>0</v>
      </c>
      <c r="AS10" s="266">
        <v>0</v>
      </c>
      <c r="AT10" s="266">
        <v>0</v>
      </c>
      <c r="AU10" s="226">
        <v>2400000</v>
      </c>
      <c r="AV10" s="226">
        <v>20000000</v>
      </c>
      <c r="AW10" s="266">
        <v>0</v>
      </c>
      <c r="AX10" s="266">
        <v>0</v>
      </c>
      <c r="AY10" s="266">
        <v>0</v>
      </c>
      <c r="AZ10" s="266">
        <v>0</v>
      </c>
      <c r="BA10" s="266">
        <v>0</v>
      </c>
      <c r="BB10" s="266">
        <v>0</v>
      </c>
      <c r="BC10" s="266">
        <v>0</v>
      </c>
      <c r="BD10" s="57">
        <f t="shared" si="0"/>
        <v>26400000</v>
      </c>
      <c r="BE10" s="267">
        <v>4220000</v>
      </c>
      <c r="BF10" s="266">
        <v>0</v>
      </c>
      <c r="BG10" s="266">
        <v>0</v>
      </c>
      <c r="BH10" s="266">
        <v>0</v>
      </c>
      <c r="BI10" s="266">
        <v>0</v>
      </c>
      <c r="BJ10" s="266">
        <v>0</v>
      </c>
      <c r="BK10" s="266">
        <v>0</v>
      </c>
      <c r="BL10" s="246">
        <v>2532000</v>
      </c>
      <c r="BM10" s="267">
        <v>21100000</v>
      </c>
      <c r="BN10" s="266">
        <v>0</v>
      </c>
      <c r="BO10" s="266">
        <v>0</v>
      </c>
      <c r="BP10" s="266">
        <v>0</v>
      </c>
      <c r="BQ10" s="266">
        <v>0</v>
      </c>
      <c r="BR10" s="266">
        <v>0</v>
      </c>
      <c r="BS10" s="266">
        <v>0</v>
      </c>
      <c r="BT10" s="266">
        <v>0</v>
      </c>
      <c r="BU10" s="57">
        <f t="shared" si="1"/>
        <v>27852000</v>
      </c>
      <c r="BV10" s="246">
        <v>4431000</v>
      </c>
      <c r="BW10" s="246">
        <v>0</v>
      </c>
      <c r="BX10" s="246">
        <v>0</v>
      </c>
      <c r="BY10" s="246">
        <v>0</v>
      </c>
      <c r="BZ10" s="246">
        <v>0</v>
      </c>
      <c r="CA10" s="246">
        <v>0</v>
      </c>
      <c r="CB10" s="246">
        <v>0</v>
      </c>
      <c r="CC10" s="246">
        <v>2658600</v>
      </c>
      <c r="CD10" s="246">
        <v>22155000</v>
      </c>
      <c r="CE10" s="246">
        <v>0</v>
      </c>
      <c r="CF10" s="246">
        <v>0</v>
      </c>
      <c r="CG10" s="246">
        <v>0</v>
      </c>
      <c r="CH10" s="246">
        <v>0</v>
      </c>
      <c r="CI10" s="246">
        <v>0</v>
      </c>
      <c r="CJ10" s="246">
        <v>0</v>
      </c>
      <c r="CK10" s="246">
        <v>0</v>
      </c>
      <c r="CL10" s="56">
        <f t="shared" si="2"/>
        <v>29244600</v>
      </c>
      <c r="CM10" s="226">
        <f t="shared" si="3"/>
        <v>4652550</v>
      </c>
      <c r="CN10" s="226">
        <f t="shared" si="4"/>
        <v>0</v>
      </c>
      <c r="CO10" s="226">
        <f t="shared" si="5"/>
        <v>0</v>
      </c>
      <c r="CP10" s="226">
        <f t="shared" si="6"/>
        <v>0</v>
      </c>
      <c r="CQ10" s="226">
        <f t="shared" si="7"/>
        <v>0</v>
      </c>
      <c r="CR10" s="226">
        <f t="shared" si="8"/>
        <v>0</v>
      </c>
      <c r="CS10" s="226">
        <f t="shared" si="9"/>
        <v>0</v>
      </c>
      <c r="CT10" s="226">
        <f t="shared" si="10"/>
        <v>2791530</v>
      </c>
      <c r="CU10" s="226">
        <f t="shared" si="11"/>
        <v>23262750</v>
      </c>
      <c r="CV10" s="226">
        <f t="shared" si="12"/>
        <v>0</v>
      </c>
      <c r="CW10" s="226">
        <f t="shared" si="13"/>
        <v>0</v>
      </c>
      <c r="CX10" s="226">
        <f t="shared" si="14"/>
        <v>0</v>
      </c>
      <c r="CY10" s="226">
        <f t="shared" si="15"/>
        <v>0</v>
      </c>
      <c r="CZ10" s="226">
        <f t="shared" si="16"/>
        <v>0</v>
      </c>
      <c r="DA10" s="226">
        <f t="shared" si="17"/>
        <v>0</v>
      </c>
      <c r="DB10" s="226">
        <f t="shared" si="18"/>
        <v>0</v>
      </c>
      <c r="DC10" s="54">
        <f t="shared" si="19"/>
        <v>30706830</v>
      </c>
      <c r="DD10" s="54">
        <f t="shared" si="20"/>
        <v>114203430</v>
      </c>
      <c r="DE10" s="53" t="s">
        <v>845</v>
      </c>
    </row>
    <row r="11" spans="1:109" s="19" customFormat="1" ht="106.5" customHeight="1" x14ac:dyDescent="0.35">
      <c r="A11" s="51" t="s">
        <v>576</v>
      </c>
      <c r="B11" s="51" t="s">
        <v>575</v>
      </c>
      <c r="C11" s="44">
        <v>40010010</v>
      </c>
      <c r="D11" s="50" t="s">
        <v>784</v>
      </c>
      <c r="E11" s="49" t="s">
        <v>342</v>
      </c>
      <c r="F11" s="48">
        <v>39.119999999999997</v>
      </c>
      <c r="G11" s="48">
        <v>39.119999999999997</v>
      </c>
      <c r="H11" s="156" t="s">
        <v>844</v>
      </c>
      <c r="I11" s="31" t="s">
        <v>772</v>
      </c>
      <c r="J11" s="177" t="s">
        <v>843</v>
      </c>
      <c r="K11" s="45" t="s">
        <v>18</v>
      </c>
      <c r="L11" s="31" t="s">
        <v>770</v>
      </c>
      <c r="M11" s="31" t="s">
        <v>835</v>
      </c>
      <c r="N11" s="45">
        <v>22</v>
      </c>
      <c r="O11" s="31" t="s">
        <v>761</v>
      </c>
      <c r="P11" s="45">
        <v>2202</v>
      </c>
      <c r="Q11" s="31" t="s">
        <v>842</v>
      </c>
      <c r="R11" s="79">
        <v>2202049</v>
      </c>
      <c r="S11" s="31" t="s">
        <v>841</v>
      </c>
      <c r="T11" s="79">
        <v>220204900</v>
      </c>
      <c r="U11" s="31" t="s">
        <v>840</v>
      </c>
      <c r="V11" s="43" t="s">
        <v>839</v>
      </c>
      <c r="W11" s="45">
        <v>1</v>
      </c>
      <c r="X11" s="45" t="s">
        <v>96</v>
      </c>
      <c r="Y11" s="45">
        <v>2023</v>
      </c>
      <c r="Z11" s="78" t="s">
        <v>838</v>
      </c>
      <c r="AA11" s="45">
        <v>1</v>
      </c>
      <c r="AB11" s="45" t="s">
        <v>5</v>
      </c>
      <c r="AC11" s="45" t="s">
        <v>654</v>
      </c>
      <c r="AD11" s="31" t="s">
        <v>653</v>
      </c>
      <c r="AE11" s="42" t="s">
        <v>819</v>
      </c>
      <c r="AF11" s="42" t="s">
        <v>47</v>
      </c>
      <c r="AG11" s="264">
        <v>0</v>
      </c>
      <c r="AH11" s="264">
        <v>0</v>
      </c>
      <c r="AI11" s="264">
        <v>1</v>
      </c>
      <c r="AJ11" s="264">
        <v>0</v>
      </c>
      <c r="AK11" s="38" t="str">
        <f t="shared" si="21"/>
        <v>NP</v>
      </c>
      <c r="AL11" s="263"/>
      <c r="AM11" s="262"/>
      <c r="AN11" s="34">
        <v>0</v>
      </c>
      <c r="AO11" s="34">
        <v>0</v>
      </c>
      <c r="AP11" s="34">
        <v>0</v>
      </c>
      <c r="AQ11" s="34">
        <v>0</v>
      </c>
      <c r="AR11" s="34">
        <v>0</v>
      </c>
      <c r="AS11" s="34">
        <v>0</v>
      </c>
      <c r="AT11" s="34">
        <v>0</v>
      </c>
      <c r="AU11" s="34">
        <v>0</v>
      </c>
      <c r="AV11" s="34">
        <v>0</v>
      </c>
      <c r="AW11" s="34">
        <v>0</v>
      </c>
      <c r="AX11" s="34">
        <v>0</v>
      </c>
      <c r="AY11" s="34">
        <v>0</v>
      </c>
      <c r="AZ11" s="34">
        <v>0</v>
      </c>
      <c r="BA11" s="34">
        <v>0</v>
      </c>
      <c r="BB11" s="34">
        <v>0</v>
      </c>
      <c r="BC11" s="34">
        <v>0</v>
      </c>
      <c r="BD11" s="77">
        <f t="shared" si="0"/>
        <v>0</v>
      </c>
      <c r="BE11" s="261">
        <v>0</v>
      </c>
      <c r="BF11" s="231">
        <v>0</v>
      </c>
      <c r="BG11" s="231">
        <v>0</v>
      </c>
      <c r="BH11" s="231">
        <v>0</v>
      </c>
      <c r="BI11" s="231">
        <v>0</v>
      </c>
      <c r="BJ11" s="231">
        <v>0</v>
      </c>
      <c r="BK11" s="231">
        <v>0</v>
      </c>
      <c r="BL11" s="261">
        <v>0</v>
      </c>
      <c r="BM11" s="261">
        <v>0</v>
      </c>
      <c r="BN11" s="261">
        <v>0</v>
      </c>
      <c r="BO11" s="261">
        <v>0</v>
      </c>
      <c r="BP11" s="261">
        <v>0</v>
      </c>
      <c r="BQ11" s="261">
        <v>0</v>
      </c>
      <c r="BR11" s="261">
        <v>0</v>
      </c>
      <c r="BS11" s="261">
        <v>0</v>
      </c>
      <c r="BT11" s="261">
        <v>0</v>
      </c>
      <c r="BU11" s="77">
        <f t="shared" si="1"/>
        <v>0</v>
      </c>
      <c r="BV11" s="261">
        <v>2625000</v>
      </c>
      <c r="BW11" s="261">
        <v>0</v>
      </c>
      <c r="BX11" s="261">
        <v>0</v>
      </c>
      <c r="BY11" s="261">
        <v>0</v>
      </c>
      <c r="BZ11" s="261">
        <v>0</v>
      </c>
      <c r="CA11" s="261">
        <v>0</v>
      </c>
      <c r="CB11" s="261">
        <v>0</v>
      </c>
      <c r="CC11" s="261">
        <v>0</v>
      </c>
      <c r="CD11" s="261">
        <v>0</v>
      </c>
      <c r="CE11" s="261">
        <v>0</v>
      </c>
      <c r="CF11" s="261">
        <v>0</v>
      </c>
      <c r="CG11" s="261">
        <v>0</v>
      </c>
      <c r="CH11" s="261">
        <v>0</v>
      </c>
      <c r="CI11" s="261">
        <v>0</v>
      </c>
      <c r="CJ11" s="261">
        <v>0</v>
      </c>
      <c r="CK11" s="261">
        <v>0</v>
      </c>
      <c r="CL11" s="76">
        <f t="shared" si="2"/>
        <v>2625000</v>
      </c>
      <c r="CM11" s="229">
        <v>0</v>
      </c>
      <c r="CN11" s="229">
        <f t="shared" ref="CN11:CN42" si="22">+BW11*105%</f>
        <v>0</v>
      </c>
      <c r="CO11" s="229">
        <f t="shared" ref="CO11:CO42" si="23">+BX11*105%</f>
        <v>0</v>
      </c>
      <c r="CP11" s="229">
        <f t="shared" ref="CP11:CP42" si="24">+BY11*105%</f>
        <v>0</v>
      </c>
      <c r="CQ11" s="229">
        <f t="shared" ref="CQ11:CQ42" si="25">+BZ11*105%</f>
        <v>0</v>
      </c>
      <c r="CR11" s="229">
        <f t="shared" ref="CR11:CR42" si="26">+CA11*105%</f>
        <v>0</v>
      </c>
      <c r="CS11" s="229">
        <f t="shared" ref="CS11:CS42" si="27">+CB11*105%</f>
        <v>0</v>
      </c>
      <c r="CT11" s="229">
        <f t="shared" ref="CT11:CT42" si="28">+CC11*105%</f>
        <v>0</v>
      </c>
      <c r="CU11" s="229">
        <f t="shared" ref="CU11:CU42" si="29">+CD11*105%</f>
        <v>0</v>
      </c>
      <c r="CV11" s="229">
        <f t="shared" ref="CV11:CV42" si="30">+CE11*105%</f>
        <v>0</v>
      </c>
      <c r="CW11" s="229">
        <f t="shared" ref="CW11:CW42" si="31">+CF11*105%</f>
        <v>0</v>
      </c>
      <c r="CX11" s="229">
        <f t="shared" ref="CX11:CX42" si="32">+CG11*105%</f>
        <v>0</v>
      </c>
      <c r="CY11" s="229">
        <f t="shared" ref="CY11:CY42" si="33">+CH11*105%</f>
        <v>0</v>
      </c>
      <c r="CZ11" s="229">
        <f t="shared" ref="CZ11:CZ42" si="34">+CI11*105%</f>
        <v>0</v>
      </c>
      <c r="DA11" s="229">
        <f t="shared" ref="DA11:DA42" si="35">+CJ11*105%</f>
        <v>0</v>
      </c>
      <c r="DB11" s="229">
        <f t="shared" ref="DB11:DB42" si="36">+CK11*105%</f>
        <v>0</v>
      </c>
      <c r="DC11" s="75">
        <f t="shared" si="19"/>
        <v>0</v>
      </c>
      <c r="DD11" s="74">
        <f t="shared" si="20"/>
        <v>2625000</v>
      </c>
      <c r="DE11" s="31" t="s">
        <v>761</v>
      </c>
    </row>
    <row r="12" spans="1:109" s="52" customFormat="1" ht="81.75" customHeight="1" x14ac:dyDescent="0.35">
      <c r="A12" s="73" t="s">
        <v>576</v>
      </c>
      <c r="B12" s="73" t="s">
        <v>575</v>
      </c>
      <c r="C12" s="95">
        <v>40010010</v>
      </c>
      <c r="D12" s="72" t="s">
        <v>784</v>
      </c>
      <c r="E12" s="71" t="s">
        <v>342</v>
      </c>
      <c r="F12" s="82">
        <v>39.119999999999997</v>
      </c>
      <c r="G12" s="82">
        <v>39.119999999999997</v>
      </c>
      <c r="H12" s="158" t="s">
        <v>837</v>
      </c>
      <c r="I12" s="53" t="s">
        <v>772</v>
      </c>
      <c r="J12" s="53" t="s">
        <v>836</v>
      </c>
      <c r="K12" s="65" t="s">
        <v>18</v>
      </c>
      <c r="L12" s="53" t="s">
        <v>770</v>
      </c>
      <c r="M12" s="53" t="s">
        <v>835</v>
      </c>
      <c r="N12" s="65">
        <v>22</v>
      </c>
      <c r="O12" s="53" t="s">
        <v>761</v>
      </c>
      <c r="P12" s="65">
        <v>2201</v>
      </c>
      <c r="Q12" s="53" t="s">
        <v>768</v>
      </c>
      <c r="R12" s="68">
        <v>2201033</v>
      </c>
      <c r="S12" s="53" t="s">
        <v>834</v>
      </c>
      <c r="T12" s="68">
        <v>220103300</v>
      </c>
      <c r="U12" s="53" t="s">
        <v>833</v>
      </c>
      <c r="V12" s="67" t="s">
        <v>832</v>
      </c>
      <c r="W12" s="65">
        <v>0</v>
      </c>
      <c r="X12" s="65" t="s">
        <v>96</v>
      </c>
      <c r="Y12" s="65">
        <v>2023</v>
      </c>
      <c r="Z12" s="66" t="s">
        <v>764</v>
      </c>
      <c r="AA12" s="65">
        <v>100</v>
      </c>
      <c r="AB12" s="65" t="s">
        <v>5</v>
      </c>
      <c r="AC12" s="65" t="s">
        <v>763</v>
      </c>
      <c r="AD12" s="53" t="s">
        <v>762</v>
      </c>
      <c r="AE12" s="64" t="s">
        <v>819</v>
      </c>
      <c r="AF12" s="64" t="s">
        <v>47</v>
      </c>
      <c r="AG12" s="249">
        <v>0</v>
      </c>
      <c r="AH12" s="249">
        <v>35</v>
      </c>
      <c r="AI12" s="249">
        <v>35</v>
      </c>
      <c r="AJ12" s="249">
        <v>30</v>
      </c>
      <c r="AK12" s="60" t="str">
        <f t="shared" si="21"/>
        <v>NP</v>
      </c>
      <c r="AL12" s="248"/>
      <c r="AM12" s="247"/>
      <c r="AN12" s="55">
        <v>0</v>
      </c>
      <c r="AO12" s="55">
        <v>0</v>
      </c>
      <c r="AP12" s="55">
        <v>0</v>
      </c>
      <c r="AQ12" s="55">
        <v>0</v>
      </c>
      <c r="AR12" s="55">
        <v>0</v>
      </c>
      <c r="AS12" s="55">
        <v>0</v>
      </c>
      <c r="AT12" s="55">
        <v>0</v>
      </c>
      <c r="AU12" s="55">
        <v>0</v>
      </c>
      <c r="AV12" s="55">
        <v>0</v>
      </c>
      <c r="AW12" s="55">
        <v>0</v>
      </c>
      <c r="AX12" s="55">
        <v>0</v>
      </c>
      <c r="AY12" s="55">
        <v>0</v>
      </c>
      <c r="AZ12" s="55">
        <v>0</v>
      </c>
      <c r="BA12" s="55">
        <v>0</v>
      </c>
      <c r="BB12" s="55">
        <v>0</v>
      </c>
      <c r="BC12" s="55">
        <v>0</v>
      </c>
      <c r="BD12" s="57">
        <f t="shared" si="0"/>
        <v>0</v>
      </c>
      <c r="BE12" s="246">
        <v>2500000</v>
      </c>
      <c r="BF12" s="246">
        <v>0</v>
      </c>
      <c r="BG12" s="246">
        <v>0</v>
      </c>
      <c r="BH12" s="246">
        <v>0</v>
      </c>
      <c r="BI12" s="246">
        <v>0</v>
      </c>
      <c r="BJ12" s="246">
        <v>0</v>
      </c>
      <c r="BK12" s="246">
        <v>0</v>
      </c>
      <c r="BL12" s="246">
        <v>0</v>
      </c>
      <c r="BM12" s="246">
        <v>0</v>
      </c>
      <c r="BN12" s="246">
        <v>0</v>
      </c>
      <c r="BO12" s="246">
        <v>0</v>
      </c>
      <c r="BP12" s="246">
        <v>0</v>
      </c>
      <c r="BQ12" s="246">
        <v>0</v>
      </c>
      <c r="BR12" s="246">
        <v>0</v>
      </c>
      <c r="BS12" s="246">
        <v>0</v>
      </c>
      <c r="BT12" s="246">
        <v>0</v>
      </c>
      <c r="BU12" s="57">
        <f t="shared" si="1"/>
        <v>2500000</v>
      </c>
      <c r="BV12" s="246">
        <v>0</v>
      </c>
      <c r="BW12" s="246">
        <v>0</v>
      </c>
      <c r="BX12" s="246">
        <v>0</v>
      </c>
      <c r="BY12" s="246">
        <v>0</v>
      </c>
      <c r="BZ12" s="246">
        <v>0</v>
      </c>
      <c r="CA12" s="246">
        <v>0</v>
      </c>
      <c r="CB12" s="246">
        <v>0</v>
      </c>
      <c r="CC12" s="246">
        <v>0</v>
      </c>
      <c r="CD12" s="246">
        <v>0</v>
      </c>
      <c r="CE12" s="246">
        <v>0</v>
      </c>
      <c r="CF12" s="246">
        <v>0</v>
      </c>
      <c r="CG12" s="246">
        <v>0</v>
      </c>
      <c r="CH12" s="246">
        <v>0</v>
      </c>
      <c r="CI12" s="246">
        <v>0</v>
      </c>
      <c r="CJ12" s="246">
        <v>0</v>
      </c>
      <c r="CK12" s="246">
        <v>0</v>
      </c>
      <c r="CL12" s="56">
        <f t="shared" si="2"/>
        <v>0</v>
      </c>
      <c r="CM12" s="226">
        <f>+BV12*105%</f>
        <v>0</v>
      </c>
      <c r="CN12" s="226">
        <f t="shared" si="22"/>
        <v>0</v>
      </c>
      <c r="CO12" s="226">
        <f t="shared" si="23"/>
        <v>0</v>
      </c>
      <c r="CP12" s="226">
        <f t="shared" si="24"/>
        <v>0</v>
      </c>
      <c r="CQ12" s="226">
        <f t="shared" si="25"/>
        <v>0</v>
      </c>
      <c r="CR12" s="226">
        <f t="shared" si="26"/>
        <v>0</v>
      </c>
      <c r="CS12" s="226">
        <f t="shared" si="27"/>
        <v>0</v>
      </c>
      <c r="CT12" s="226">
        <f t="shared" si="28"/>
        <v>0</v>
      </c>
      <c r="CU12" s="226">
        <f t="shared" si="29"/>
        <v>0</v>
      </c>
      <c r="CV12" s="226">
        <f t="shared" si="30"/>
        <v>0</v>
      </c>
      <c r="CW12" s="226">
        <f t="shared" si="31"/>
        <v>0</v>
      </c>
      <c r="CX12" s="226">
        <f t="shared" si="32"/>
        <v>0</v>
      </c>
      <c r="CY12" s="226">
        <f t="shared" si="33"/>
        <v>0</v>
      </c>
      <c r="CZ12" s="226">
        <f t="shared" si="34"/>
        <v>0</v>
      </c>
      <c r="DA12" s="226">
        <f t="shared" si="35"/>
        <v>0</v>
      </c>
      <c r="DB12" s="226">
        <f t="shared" si="36"/>
        <v>0</v>
      </c>
      <c r="DC12" s="54">
        <f t="shared" si="19"/>
        <v>0</v>
      </c>
      <c r="DD12" s="54">
        <f t="shared" si="20"/>
        <v>2500000</v>
      </c>
      <c r="DE12" s="53" t="s">
        <v>761</v>
      </c>
    </row>
    <row r="13" spans="1:109" s="52" customFormat="1" ht="75.75" customHeight="1" x14ac:dyDescent="0.35">
      <c r="A13" s="73" t="s">
        <v>576</v>
      </c>
      <c r="B13" s="73" t="s">
        <v>575</v>
      </c>
      <c r="C13" s="95">
        <v>40010010</v>
      </c>
      <c r="D13" s="72" t="s">
        <v>784</v>
      </c>
      <c r="E13" s="71" t="s">
        <v>342</v>
      </c>
      <c r="F13" s="82">
        <v>39.119999999999997</v>
      </c>
      <c r="G13" s="82">
        <v>39.119999999999997</v>
      </c>
      <c r="H13" s="158" t="s">
        <v>831</v>
      </c>
      <c r="I13" s="53" t="s">
        <v>772</v>
      </c>
      <c r="J13" s="53" t="s">
        <v>830</v>
      </c>
      <c r="K13" s="65" t="s">
        <v>18</v>
      </c>
      <c r="L13" s="53" t="s">
        <v>770</v>
      </c>
      <c r="M13" s="53" t="s">
        <v>829</v>
      </c>
      <c r="N13" s="65" t="s">
        <v>796</v>
      </c>
      <c r="O13" s="53" t="s">
        <v>761</v>
      </c>
      <c r="P13" s="65" t="s">
        <v>788</v>
      </c>
      <c r="Q13" s="53" t="s">
        <v>768</v>
      </c>
      <c r="R13" s="68">
        <v>2201006</v>
      </c>
      <c r="S13" s="53" t="s">
        <v>828</v>
      </c>
      <c r="T13" s="68">
        <v>220100600</v>
      </c>
      <c r="U13" s="53" t="s">
        <v>827</v>
      </c>
      <c r="V13" s="67" t="s">
        <v>826</v>
      </c>
      <c r="W13" s="65">
        <v>0</v>
      </c>
      <c r="X13" s="65" t="s">
        <v>96</v>
      </c>
      <c r="Y13" s="65">
        <v>2023</v>
      </c>
      <c r="Z13" s="66" t="s">
        <v>776</v>
      </c>
      <c r="AA13" s="65">
        <v>1</v>
      </c>
      <c r="AB13" s="65" t="s">
        <v>5</v>
      </c>
      <c r="AC13" s="65" t="s">
        <v>4</v>
      </c>
      <c r="AD13" s="53" t="s">
        <v>3</v>
      </c>
      <c r="AE13" s="64" t="s">
        <v>819</v>
      </c>
      <c r="AF13" s="64" t="s">
        <v>47</v>
      </c>
      <c r="AG13" s="249">
        <v>0</v>
      </c>
      <c r="AH13" s="249">
        <v>1</v>
      </c>
      <c r="AI13" s="249">
        <v>1</v>
      </c>
      <c r="AJ13" s="249">
        <v>1</v>
      </c>
      <c r="AK13" s="60" t="str">
        <f t="shared" si="21"/>
        <v>NP</v>
      </c>
      <c r="AL13" s="248"/>
      <c r="AM13" s="247"/>
      <c r="AN13" s="55">
        <v>0</v>
      </c>
      <c r="AO13" s="55">
        <v>0</v>
      </c>
      <c r="AP13" s="55">
        <v>0</v>
      </c>
      <c r="AQ13" s="55">
        <v>0</v>
      </c>
      <c r="AR13" s="55">
        <v>0</v>
      </c>
      <c r="AS13" s="55">
        <v>0</v>
      </c>
      <c r="AT13" s="55">
        <v>0</v>
      </c>
      <c r="AU13" s="55">
        <v>0</v>
      </c>
      <c r="AV13" s="55">
        <v>0</v>
      </c>
      <c r="AW13" s="55">
        <v>0</v>
      </c>
      <c r="AX13" s="55">
        <v>0</v>
      </c>
      <c r="AY13" s="55">
        <v>0</v>
      </c>
      <c r="AZ13" s="55">
        <v>0</v>
      </c>
      <c r="BA13" s="55">
        <v>0</v>
      </c>
      <c r="BB13" s="55">
        <v>0</v>
      </c>
      <c r="BC13" s="55">
        <v>0</v>
      </c>
      <c r="BD13" s="57">
        <f t="shared" si="0"/>
        <v>0</v>
      </c>
      <c r="BE13" s="246">
        <v>2500000</v>
      </c>
      <c r="BF13" s="246">
        <v>0</v>
      </c>
      <c r="BG13" s="246">
        <v>106000000</v>
      </c>
      <c r="BH13" s="246">
        <v>0</v>
      </c>
      <c r="BI13" s="246">
        <v>0</v>
      </c>
      <c r="BJ13" s="246">
        <v>0</v>
      </c>
      <c r="BK13" s="246">
        <v>0</v>
      </c>
      <c r="BL13" s="246">
        <v>0</v>
      </c>
      <c r="BM13" s="246">
        <v>0</v>
      </c>
      <c r="BN13" s="246">
        <v>0</v>
      </c>
      <c r="BO13" s="246">
        <v>0</v>
      </c>
      <c r="BP13" s="246">
        <v>0</v>
      </c>
      <c r="BQ13" s="246">
        <v>0</v>
      </c>
      <c r="BR13" s="246">
        <v>0</v>
      </c>
      <c r="BS13" s="246">
        <v>0</v>
      </c>
      <c r="BT13" s="246">
        <v>0</v>
      </c>
      <c r="BU13" s="57">
        <f t="shared" si="1"/>
        <v>108500000</v>
      </c>
      <c r="BV13" s="246">
        <v>2625000</v>
      </c>
      <c r="BW13" s="246">
        <v>0</v>
      </c>
      <c r="BX13" s="246">
        <v>0</v>
      </c>
      <c r="BY13" s="246">
        <v>0</v>
      </c>
      <c r="BZ13" s="246">
        <v>0</v>
      </c>
      <c r="CA13" s="246">
        <v>0</v>
      </c>
      <c r="CB13" s="246">
        <v>0</v>
      </c>
      <c r="CC13" s="246">
        <v>0</v>
      </c>
      <c r="CD13" s="246">
        <v>0</v>
      </c>
      <c r="CE13" s="246">
        <v>0</v>
      </c>
      <c r="CF13" s="246">
        <v>0</v>
      </c>
      <c r="CG13" s="246">
        <v>0</v>
      </c>
      <c r="CH13" s="246">
        <v>0</v>
      </c>
      <c r="CI13" s="246">
        <v>0</v>
      </c>
      <c r="CJ13" s="246">
        <v>0</v>
      </c>
      <c r="CK13" s="246">
        <v>0</v>
      </c>
      <c r="CL13" s="56">
        <f t="shared" si="2"/>
        <v>2625000</v>
      </c>
      <c r="CM13" s="226">
        <f>+BV13*105%</f>
        <v>2756250</v>
      </c>
      <c r="CN13" s="226">
        <f t="shared" si="22"/>
        <v>0</v>
      </c>
      <c r="CO13" s="226">
        <f t="shared" si="23"/>
        <v>0</v>
      </c>
      <c r="CP13" s="226">
        <f t="shared" si="24"/>
        <v>0</v>
      </c>
      <c r="CQ13" s="226">
        <f t="shared" si="25"/>
        <v>0</v>
      </c>
      <c r="CR13" s="226">
        <f t="shared" si="26"/>
        <v>0</v>
      </c>
      <c r="CS13" s="226">
        <f t="shared" si="27"/>
        <v>0</v>
      </c>
      <c r="CT13" s="226">
        <f t="shared" si="28"/>
        <v>0</v>
      </c>
      <c r="CU13" s="226">
        <f t="shared" si="29"/>
        <v>0</v>
      </c>
      <c r="CV13" s="226">
        <f t="shared" si="30"/>
        <v>0</v>
      </c>
      <c r="CW13" s="226">
        <f t="shared" si="31"/>
        <v>0</v>
      </c>
      <c r="CX13" s="226">
        <f t="shared" si="32"/>
        <v>0</v>
      </c>
      <c r="CY13" s="226">
        <f t="shared" si="33"/>
        <v>0</v>
      </c>
      <c r="CZ13" s="226">
        <f t="shared" si="34"/>
        <v>0</v>
      </c>
      <c r="DA13" s="226">
        <f t="shared" si="35"/>
        <v>0</v>
      </c>
      <c r="DB13" s="226">
        <f t="shared" si="36"/>
        <v>0</v>
      </c>
      <c r="DC13" s="54">
        <f t="shared" si="19"/>
        <v>2756250</v>
      </c>
      <c r="DD13" s="54">
        <f t="shared" si="20"/>
        <v>113881250</v>
      </c>
      <c r="DE13" s="53" t="s">
        <v>761</v>
      </c>
    </row>
    <row r="14" spans="1:109" s="52" customFormat="1" ht="73.5" customHeight="1" x14ac:dyDescent="0.35">
      <c r="A14" s="73" t="s">
        <v>576</v>
      </c>
      <c r="B14" s="73" t="s">
        <v>575</v>
      </c>
      <c r="C14" s="95">
        <v>40010010</v>
      </c>
      <c r="D14" s="72" t="s">
        <v>784</v>
      </c>
      <c r="E14" s="71" t="s">
        <v>342</v>
      </c>
      <c r="F14" s="82">
        <v>39.119999999999997</v>
      </c>
      <c r="G14" s="82">
        <v>39.119999999999997</v>
      </c>
      <c r="H14" s="158" t="s">
        <v>825</v>
      </c>
      <c r="I14" s="53" t="s">
        <v>772</v>
      </c>
      <c r="J14" s="53" t="s">
        <v>824</v>
      </c>
      <c r="K14" s="65" t="s">
        <v>18</v>
      </c>
      <c r="L14" s="53" t="s">
        <v>770</v>
      </c>
      <c r="M14" s="53" t="s">
        <v>769</v>
      </c>
      <c r="N14" s="65">
        <v>22</v>
      </c>
      <c r="O14" s="53" t="s">
        <v>761</v>
      </c>
      <c r="P14" s="65">
        <v>2201</v>
      </c>
      <c r="Q14" s="53" t="s">
        <v>823</v>
      </c>
      <c r="R14" s="68">
        <v>2201005</v>
      </c>
      <c r="S14" s="53" t="s">
        <v>213</v>
      </c>
      <c r="T14" s="68">
        <v>220100501</v>
      </c>
      <c r="U14" s="53" t="s">
        <v>822</v>
      </c>
      <c r="V14" s="67" t="s">
        <v>821</v>
      </c>
      <c r="W14" s="65">
        <v>1</v>
      </c>
      <c r="X14" s="65" t="s">
        <v>96</v>
      </c>
      <c r="Y14" s="65">
        <v>2023</v>
      </c>
      <c r="Z14" s="66" t="s">
        <v>820</v>
      </c>
      <c r="AA14" s="65">
        <v>1</v>
      </c>
      <c r="AB14" s="65" t="s">
        <v>5</v>
      </c>
      <c r="AC14" s="65" t="s">
        <v>763</v>
      </c>
      <c r="AD14" s="53" t="s">
        <v>762</v>
      </c>
      <c r="AE14" s="64" t="s">
        <v>819</v>
      </c>
      <c r="AF14" s="64" t="s">
        <v>47</v>
      </c>
      <c r="AG14" s="249">
        <v>0</v>
      </c>
      <c r="AH14" s="249">
        <v>0</v>
      </c>
      <c r="AI14" s="249">
        <v>0</v>
      </c>
      <c r="AJ14" s="249">
        <v>1</v>
      </c>
      <c r="AK14" s="60" t="str">
        <f t="shared" si="21"/>
        <v>NP</v>
      </c>
      <c r="AL14" s="248"/>
      <c r="AM14" s="247"/>
      <c r="AN14" s="55">
        <v>0</v>
      </c>
      <c r="AO14" s="55">
        <v>0</v>
      </c>
      <c r="AP14" s="55">
        <v>0</v>
      </c>
      <c r="AQ14" s="55">
        <v>0</v>
      </c>
      <c r="AR14" s="55">
        <v>0</v>
      </c>
      <c r="AS14" s="55">
        <v>0</v>
      </c>
      <c r="AT14" s="55">
        <v>0</v>
      </c>
      <c r="AU14" s="55">
        <v>0</v>
      </c>
      <c r="AV14" s="55">
        <v>0</v>
      </c>
      <c r="AW14" s="55">
        <v>0</v>
      </c>
      <c r="AX14" s="55">
        <v>0</v>
      </c>
      <c r="AY14" s="55">
        <v>0</v>
      </c>
      <c r="AZ14" s="55">
        <v>0</v>
      </c>
      <c r="BA14" s="55">
        <v>0</v>
      </c>
      <c r="BB14" s="55">
        <v>0</v>
      </c>
      <c r="BC14" s="55">
        <v>0</v>
      </c>
      <c r="BD14" s="57">
        <f t="shared" si="0"/>
        <v>0</v>
      </c>
      <c r="BE14" s="246">
        <v>0</v>
      </c>
      <c r="BF14" s="246">
        <v>0</v>
      </c>
      <c r="BG14" s="246">
        <v>0</v>
      </c>
      <c r="BH14" s="246">
        <v>0</v>
      </c>
      <c r="BI14" s="246">
        <v>0</v>
      </c>
      <c r="BJ14" s="246">
        <v>0</v>
      </c>
      <c r="BK14" s="246">
        <v>0</v>
      </c>
      <c r="BL14" s="246">
        <v>0</v>
      </c>
      <c r="BM14" s="246">
        <v>0</v>
      </c>
      <c r="BN14" s="246">
        <v>0</v>
      </c>
      <c r="BO14" s="246">
        <v>0</v>
      </c>
      <c r="BP14" s="246">
        <v>0</v>
      </c>
      <c r="BQ14" s="246">
        <v>0</v>
      </c>
      <c r="BR14" s="246">
        <v>0</v>
      </c>
      <c r="BS14" s="246">
        <v>0</v>
      </c>
      <c r="BT14" s="246">
        <v>0</v>
      </c>
      <c r="BU14" s="57">
        <f t="shared" si="1"/>
        <v>0</v>
      </c>
      <c r="BV14" s="246">
        <v>0</v>
      </c>
      <c r="BW14" s="246">
        <v>0</v>
      </c>
      <c r="BX14" s="246">
        <v>0</v>
      </c>
      <c r="BY14" s="246">
        <v>0</v>
      </c>
      <c r="BZ14" s="246">
        <v>0</v>
      </c>
      <c r="CA14" s="246">
        <v>0</v>
      </c>
      <c r="CB14" s="246">
        <v>0</v>
      </c>
      <c r="CC14" s="246">
        <v>0</v>
      </c>
      <c r="CD14" s="246">
        <v>0</v>
      </c>
      <c r="CE14" s="246">
        <v>0</v>
      </c>
      <c r="CF14" s="246">
        <v>0</v>
      </c>
      <c r="CG14" s="246">
        <v>0</v>
      </c>
      <c r="CH14" s="246">
        <v>0</v>
      </c>
      <c r="CI14" s="246">
        <v>0</v>
      </c>
      <c r="CJ14" s="246">
        <v>0</v>
      </c>
      <c r="CK14" s="246">
        <v>0</v>
      </c>
      <c r="CL14" s="56">
        <f t="shared" si="2"/>
        <v>0</v>
      </c>
      <c r="CM14" s="226">
        <v>2756250</v>
      </c>
      <c r="CN14" s="226">
        <f t="shared" si="22"/>
        <v>0</v>
      </c>
      <c r="CO14" s="226">
        <f t="shared" si="23"/>
        <v>0</v>
      </c>
      <c r="CP14" s="226">
        <f t="shared" si="24"/>
        <v>0</v>
      </c>
      <c r="CQ14" s="226">
        <f t="shared" si="25"/>
        <v>0</v>
      </c>
      <c r="CR14" s="226">
        <f t="shared" si="26"/>
        <v>0</v>
      </c>
      <c r="CS14" s="226">
        <f t="shared" si="27"/>
        <v>0</v>
      </c>
      <c r="CT14" s="226">
        <f t="shared" si="28"/>
        <v>0</v>
      </c>
      <c r="CU14" s="226">
        <f t="shared" si="29"/>
        <v>0</v>
      </c>
      <c r="CV14" s="226">
        <f t="shared" si="30"/>
        <v>0</v>
      </c>
      <c r="CW14" s="226">
        <f t="shared" si="31"/>
        <v>0</v>
      </c>
      <c r="CX14" s="226">
        <f t="shared" si="32"/>
        <v>0</v>
      </c>
      <c r="CY14" s="226">
        <f t="shared" si="33"/>
        <v>0</v>
      </c>
      <c r="CZ14" s="226">
        <f t="shared" si="34"/>
        <v>0</v>
      </c>
      <c r="DA14" s="226">
        <f t="shared" si="35"/>
        <v>0</v>
      </c>
      <c r="DB14" s="226">
        <f t="shared" si="36"/>
        <v>0</v>
      </c>
      <c r="DC14" s="54">
        <f t="shared" si="19"/>
        <v>2756250</v>
      </c>
      <c r="DD14" s="54">
        <f t="shared" si="20"/>
        <v>2756250</v>
      </c>
      <c r="DE14" s="53" t="s">
        <v>761</v>
      </c>
    </row>
    <row r="15" spans="1:109" s="52" customFormat="1" ht="126" x14ac:dyDescent="0.35">
      <c r="A15" s="73" t="s">
        <v>576</v>
      </c>
      <c r="B15" s="73" t="s">
        <v>575</v>
      </c>
      <c r="C15" s="95">
        <v>40010010</v>
      </c>
      <c r="D15" s="72" t="s">
        <v>784</v>
      </c>
      <c r="E15" s="71" t="s">
        <v>342</v>
      </c>
      <c r="F15" s="82">
        <v>39.119999999999997</v>
      </c>
      <c r="G15" s="82">
        <v>39.119999999999997</v>
      </c>
      <c r="H15" s="158" t="s">
        <v>818</v>
      </c>
      <c r="I15" s="53" t="s">
        <v>772</v>
      </c>
      <c r="J15" s="53" t="s">
        <v>817</v>
      </c>
      <c r="K15" s="65" t="s">
        <v>18</v>
      </c>
      <c r="L15" s="53" t="s">
        <v>770</v>
      </c>
      <c r="M15" s="53" t="s">
        <v>781</v>
      </c>
      <c r="N15" s="65">
        <v>22</v>
      </c>
      <c r="O15" s="53" t="s">
        <v>761</v>
      </c>
      <c r="P15" s="65" t="s">
        <v>788</v>
      </c>
      <c r="Q15" s="53" t="s">
        <v>768</v>
      </c>
      <c r="R15" s="68">
        <v>2201061</v>
      </c>
      <c r="S15" s="53" t="s">
        <v>816</v>
      </c>
      <c r="T15" s="68">
        <v>220106100</v>
      </c>
      <c r="U15" s="53" t="s">
        <v>815</v>
      </c>
      <c r="V15" s="67" t="s">
        <v>814</v>
      </c>
      <c r="W15" s="65">
        <v>4</v>
      </c>
      <c r="X15" s="65" t="s">
        <v>96</v>
      </c>
      <c r="Y15" s="65">
        <v>2023</v>
      </c>
      <c r="Z15" s="66" t="s">
        <v>776</v>
      </c>
      <c r="AA15" s="65">
        <v>6</v>
      </c>
      <c r="AB15" s="65" t="s">
        <v>5</v>
      </c>
      <c r="AC15" s="65" t="s">
        <v>202</v>
      </c>
      <c r="AD15" s="53" t="s">
        <v>201</v>
      </c>
      <c r="AE15" s="252">
        <v>2024765630072</v>
      </c>
      <c r="AF15" s="64" t="s">
        <v>47</v>
      </c>
      <c r="AG15" s="64">
        <v>6</v>
      </c>
      <c r="AH15" s="249">
        <v>6</v>
      </c>
      <c r="AI15" s="249">
        <v>6</v>
      </c>
      <c r="AJ15" s="249">
        <v>6</v>
      </c>
      <c r="AK15" s="60" t="str">
        <f t="shared" si="21"/>
        <v>BIEN</v>
      </c>
      <c r="AL15" s="248"/>
      <c r="AM15" s="247"/>
      <c r="AN15" s="55">
        <v>10000000</v>
      </c>
      <c r="AO15" s="55">
        <v>0</v>
      </c>
      <c r="AP15" s="55">
        <v>0</v>
      </c>
      <c r="AQ15" s="55">
        <v>0</v>
      </c>
      <c r="AR15" s="55">
        <v>0</v>
      </c>
      <c r="AS15" s="55">
        <v>0</v>
      </c>
      <c r="AT15" s="55">
        <v>0</v>
      </c>
      <c r="AU15" s="55">
        <v>0</v>
      </c>
      <c r="AV15" s="55">
        <v>0</v>
      </c>
      <c r="AW15" s="55">
        <v>0</v>
      </c>
      <c r="AX15" s="55">
        <v>0</v>
      </c>
      <c r="AY15" s="55">
        <v>0</v>
      </c>
      <c r="AZ15" s="55">
        <v>0</v>
      </c>
      <c r="BA15" s="55">
        <v>0</v>
      </c>
      <c r="BB15" s="55">
        <v>0</v>
      </c>
      <c r="BC15" s="55">
        <v>0</v>
      </c>
      <c r="BD15" s="57">
        <f t="shared" si="0"/>
        <v>10000000</v>
      </c>
      <c r="BE15" s="246">
        <v>3050000</v>
      </c>
      <c r="BF15" s="246">
        <v>0</v>
      </c>
      <c r="BG15" s="246">
        <v>0</v>
      </c>
      <c r="BH15" s="246">
        <v>0</v>
      </c>
      <c r="BI15" s="246">
        <v>0</v>
      </c>
      <c r="BJ15" s="246">
        <v>0</v>
      </c>
      <c r="BK15" s="246">
        <v>0</v>
      </c>
      <c r="BL15" s="246">
        <v>0</v>
      </c>
      <c r="BM15" s="246">
        <v>0</v>
      </c>
      <c r="BN15" s="246">
        <v>0</v>
      </c>
      <c r="BO15" s="246">
        <v>0</v>
      </c>
      <c r="BP15" s="246">
        <v>0</v>
      </c>
      <c r="BQ15" s="246">
        <v>0</v>
      </c>
      <c r="BR15" s="246">
        <v>0</v>
      </c>
      <c r="BS15" s="246">
        <v>0</v>
      </c>
      <c r="BT15" s="246">
        <v>0</v>
      </c>
      <c r="BU15" s="57">
        <f t="shared" si="1"/>
        <v>3050000</v>
      </c>
      <c r="BV15" s="246">
        <v>3202500</v>
      </c>
      <c r="BW15" s="246">
        <v>0</v>
      </c>
      <c r="BX15" s="246">
        <v>0</v>
      </c>
      <c r="BY15" s="246">
        <v>0</v>
      </c>
      <c r="BZ15" s="246">
        <v>0</v>
      </c>
      <c r="CA15" s="246">
        <v>0</v>
      </c>
      <c r="CB15" s="246">
        <v>0</v>
      </c>
      <c r="CC15" s="246">
        <v>0</v>
      </c>
      <c r="CD15" s="246">
        <v>0</v>
      </c>
      <c r="CE15" s="246">
        <v>0</v>
      </c>
      <c r="CF15" s="246">
        <v>0</v>
      </c>
      <c r="CG15" s="246">
        <v>0</v>
      </c>
      <c r="CH15" s="246">
        <v>0</v>
      </c>
      <c r="CI15" s="246">
        <v>0</v>
      </c>
      <c r="CJ15" s="246">
        <v>0</v>
      </c>
      <c r="CK15" s="246">
        <v>0</v>
      </c>
      <c r="CL15" s="56">
        <f t="shared" si="2"/>
        <v>3202500</v>
      </c>
      <c r="CM15" s="226">
        <f t="shared" ref="CM15:CM50" si="37">+BV15*105%</f>
        <v>3362625</v>
      </c>
      <c r="CN15" s="226">
        <f t="shared" si="22"/>
        <v>0</v>
      </c>
      <c r="CO15" s="226">
        <f t="shared" si="23"/>
        <v>0</v>
      </c>
      <c r="CP15" s="226">
        <f t="shared" si="24"/>
        <v>0</v>
      </c>
      <c r="CQ15" s="226">
        <f t="shared" si="25"/>
        <v>0</v>
      </c>
      <c r="CR15" s="226">
        <f t="shared" si="26"/>
        <v>0</v>
      </c>
      <c r="CS15" s="226">
        <f t="shared" si="27"/>
        <v>0</v>
      </c>
      <c r="CT15" s="226">
        <f t="shared" si="28"/>
        <v>0</v>
      </c>
      <c r="CU15" s="226">
        <f t="shared" si="29"/>
        <v>0</v>
      </c>
      <c r="CV15" s="226">
        <f t="shared" si="30"/>
        <v>0</v>
      </c>
      <c r="CW15" s="226">
        <f t="shared" si="31"/>
        <v>0</v>
      </c>
      <c r="CX15" s="226">
        <f t="shared" si="32"/>
        <v>0</v>
      </c>
      <c r="CY15" s="226">
        <f t="shared" si="33"/>
        <v>0</v>
      </c>
      <c r="CZ15" s="226">
        <f t="shared" si="34"/>
        <v>0</v>
      </c>
      <c r="DA15" s="226">
        <f t="shared" si="35"/>
        <v>0</v>
      </c>
      <c r="DB15" s="226">
        <f t="shared" si="36"/>
        <v>0</v>
      </c>
      <c r="DC15" s="54">
        <f t="shared" si="19"/>
        <v>3362625</v>
      </c>
      <c r="DD15" s="54">
        <f t="shared" si="20"/>
        <v>19615125</v>
      </c>
      <c r="DE15" s="53" t="s">
        <v>761</v>
      </c>
    </row>
    <row r="16" spans="1:109" s="52" customFormat="1" ht="126" x14ac:dyDescent="0.35">
      <c r="A16" s="73" t="s">
        <v>576</v>
      </c>
      <c r="B16" s="73" t="s">
        <v>575</v>
      </c>
      <c r="C16" s="95">
        <v>40010010</v>
      </c>
      <c r="D16" s="72" t="s">
        <v>784</v>
      </c>
      <c r="E16" s="71" t="s">
        <v>342</v>
      </c>
      <c r="F16" s="82">
        <v>39.119999999999997</v>
      </c>
      <c r="G16" s="82">
        <v>39.119999999999997</v>
      </c>
      <c r="H16" s="158" t="s">
        <v>813</v>
      </c>
      <c r="I16" s="53" t="s">
        <v>772</v>
      </c>
      <c r="J16" s="53" t="s">
        <v>812</v>
      </c>
      <c r="K16" s="65" t="s">
        <v>18</v>
      </c>
      <c r="L16" s="53" t="s">
        <v>770</v>
      </c>
      <c r="M16" s="53" t="s">
        <v>811</v>
      </c>
      <c r="N16" s="65">
        <v>22</v>
      </c>
      <c r="O16" s="53" t="s">
        <v>761</v>
      </c>
      <c r="P16" s="65" t="s">
        <v>788</v>
      </c>
      <c r="Q16" s="53" t="s">
        <v>780</v>
      </c>
      <c r="R16" s="68">
        <v>2201069</v>
      </c>
      <c r="S16" s="53" t="s">
        <v>810</v>
      </c>
      <c r="T16" s="68">
        <v>220106908</v>
      </c>
      <c r="U16" s="53" t="s">
        <v>809</v>
      </c>
      <c r="V16" s="67" t="s">
        <v>808</v>
      </c>
      <c r="W16" s="65">
        <v>3</v>
      </c>
      <c r="X16" s="65" t="s">
        <v>96</v>
      </c>
      <c r="Y16" s="65">
        <v>2023</v>
      </c>
      <c r="Z16" s="66" t="s">
        <v>776</v>
      </c>
      <c r="AA16" s="65">
        <v>4</v>
      </c>
      <c r="AB16" s="65" t="s">
        <v>116</v>
      </c>
      <c r="AC16" s="65" t="s">
        <v>654</v>
      </c>
      <c r="AD16" s="53" t="s">
        <v>653</v>
      </c>
      <c r="AE16" s="252">
        <v>2023765630030</v>
      </c>
      <c r="AF16" s="64" t="s">
        <v>2</v>
      </c>
      <c r="AG16" s="249">
        <v>4</v>
      </c>
      <c r="AH16" s="251">
        <v>4</v>
      </c>
      <c r="AI16" s="251">
        <v>4</v>
      </c>
      <c r="AJ16" s="251">
        <v>4</v>
      </c>
      <c r="AK16" s="60" t="str">
        <f t="shared" si="21"/>
        <v>BIEN</v>
      </c>
      <c r="AL16" s="248"/>
      <c r="AM16" s="247"/>
      <c r="AN16" s="55">
        <v>0</v>
      </c>
      <c r="AO16" s="55">
        <v>0</v>
      </c>
      <c r="AP16" s="250">
        <v>71916545</v>
      </c>
      <c r="AQ16" s="55">
        <v>0</v>
      </c>
      <c r="AR16" s="55">
        <v>0</v>
      </c>
      <c r="AS16" s="55">
        <v>0</v>
      </c>
      <c r="AT16" s="55">
        <v>0</v>
      </c>
      <c r="AU16" s="55">
        <v>0</v>
      </c>
      <c r="AV16" s="55">
        <v>0</v>
      </c>
      <c r="AW16" s="55">
        <v>0</v>
      </c>
      <c r="AX16" s="55">
        <v>0</v>
      </c>
      <c r="AY16" s="55">
        <v>0</v>
      </c>
      <c r="AZ16" s="55">
        <v>0</v>
      </c>
      <c r="BA16" s="55">
        <v>0</v>
      </c>
      <c r="BB16" s="55">
        <v>0</v>
      </c>
      <c r="BC16" s="55">
        <v>0</v>
      </c>
      <c r="BD16" s="57">
        <f t="shared" si="0"/>
        <v>71916545</v>
      </c>
      <c r="BE16" s="246">
        <v>0</v>
      </c>
      <c r="BF16" s="246">
        <v>0</v>
      </c>
      <c r="BG16" s="246">
        <v>69871954.974999994</v>
      </c>
      <c r="BH16" s="246">
        <v>0</v>
      </c>
      <c r="BI16" s="246">
        <v>0</v>
      </c>
      <c r="BJ16" s="246">
        <v>0</v>
      </c>
      <c r="BK16" s="246">
        <v>0</v>
      </c>
      <c r="BL16" s="246">
        <v>0</v>
      </c>
      <c r="BM16" s="246">
        <v>0</v>
      </c>
      <c r="BN16" s="246">
        <v>0</v>
      </c>
      <c r="BO16" s="246">
        <v>0</v>
      </c>
      <c r="BP16" s="246">
        <v>0</v>
      </c>
      <c r="BQ16" s="246">
        <v>0</v>
      </c>
      <c r="BR16" s="246">
        <v>0</v>
      </c>
      <c r="BS16" s="246">
        <v>0</v>
      </c>
      <c r="BT16" s="246">
        <v>0</v>
      </c>
      <c r="BU16" s="57">
        <f t="shared" si="1"/>
        <v>69871954.974999994</v>
      </c>
      <c r="BV16" s="246">
        <v>0</v>
      </c>
      <c r="BW16" s="246">
        <v>0</v>
      </c>
      <c r="BX16" s="246">
        <v>79665552.723749995</v>
      </c>
      <c r="BY16" s="246">
        <v>0</v>
      </c>
      <c r="BZ16" s="246">
        <v>0</v>
      </c>
      <c r="CA16" s="246">
        <v>0</v>
      </c>
      <c r="CB16" s="246">
        <v>0</v>
      </c>
      <c r="CC16" s="246">
        <v>0</v>
      </c>
      <c r="CD16" s="246">
        <v>0</v>
      </c>
      <c r="CE16" s="246">
        <v>0</v>
      </c>
      <c r="CF16" s="246">
        <v>0</v>
      </c>
      <c r="CG16" s="246">
        <v>0</v>
      </c>
      <c r="CH16" s="246">
        <v>0</v>
      </c>
      <c r="CI16" s="246">
        <v>0</v>
      </c>
      <c r="CJ16" s="246">
        <v>0</v>
      </c>
      <c r="CK16" s="246">
        <v>0</v>
      </c>
      <c r="CL16" s="56">
        <f t="shared" si="2"/>
        <v>79665552.723749995</v>
      </c>
      <c r="CM16" s="226">
        <f t="shared" si="37"/>
        <v>0</v>
      </c>
      <c r="CN16" s="226">
        <f t="shared" si="22"/>
        <v>0</v>
      </c>
      <c r="CO16" s="226">
        <f t="shared" si="23"/>
        <v>83648830.359937504</v>
      </c>
      <c r="CP16" s="226">
        <f t="shared" si="24"/>
        <v>0</v>
      </c>
      <c r="CQ16" s="226">
        <f t="shared" si="25"/>
        <v>0</v>
      </c>
      <c r="CR16" s="226">
        <f t="shared" si="26"/>
        <v>0</v>
      </c>
      <c r="CS16" s="226">
        <f t="shared" si="27"/>
        <v>0</v>
      </c>
      <c r="CT16" s="226">
        <f t="shared" si="28"/>
        <v>0</v>
      </c>
      <c r="CU16" s="226">
        <f t="shared" si="29"/>
        <v>0</v>
      </c>
      <c r="CV16" s="226">
        <f t="shared" si="30"/>
        <v>0</v>
      </c>
      <c r="CW16" s="226">
        <f t="shared" si="31"/>
        <v>0</v>
      </c>
      <c r="CX16" s="226">
        <f t="shared" si="32"/>
        <v>0</v>
      </c>
      <c r="CY16" s="226">
        <f t="shared" si="33"/>
        <v>0</v>
      </c>
      <c r="CZ16" s="226">
        <f t="shared" si="34"/>
        <v>0</v>
      </c>
      <c r="DA16" s="226">
        <f t="shared" si="35"/>
        <v>0</v>
      </c>
      <c r="DB16" s="226">
        <f t="shared" si="36"/>
        <v>0</v>
      </c>
      <c r="DC16" s="54">
        <f t="shared" si="19"/>
        <v>83648830.359937504</v>
      </c>
      <c r="DD16" s="54">
        <f t="shared" si="20"/>
        <v>305102883.05868751</v>
      </c>
      <c r="DE16" s="53" t="s">
        <v>761</v>
      </c>
    </row>
    <row r="17" spans="1:109" s="52" customFormat="1" ht="105" x14ac:dyDescent="0.35">
      <c r="A17" s="73" t="s">
        <v>576</v>
      </c>
      <c r="B17" s="73" t="s">
        <v>575</v>
      </c>
      <c r="C17" s="95">
        <v>40010010</v>
      </c>
      <c r="D17" s="72" t="s">
        <v>784</v>
      </c>
      <c r="E17" s="71" t="s">
        <v>342</v>
      </c>
      <c r="F17" s="82">
        <v>39.119999999999997</v>
      </c>
      <c r="G17" s="82">
        <v>39.119999999999997</v>
      </c>
      <c r="H17" s="158" t="s">
        <v>807</v>
      </c>
      <c r="I17" s="53" t="s">
        <v>772</v>
      </c>
      <c r="J17" s="53" t="s">
        <v>806</v>
      </c>
      <c r="K17" s="65" t="s">
        <v>18</v>
      </c>
      <c r="L17" s="53" t="s">
        <v>770</v>
      </c>
      <c r="M17" s="53" t="s">
        <v>805</v>
      </c>
      <c r="N17" s="65">
        <v>22</v>
      </c>
      <c r="O17" s="53" t="s">
        <v>761</v>
      </c>
      <c r="P17" s="65" t="s">
        <v>788</v>
      </c>
      <c r="Q17" s="53" t="s">
        <v>768</v>
      </c>
      <c r="R17" s="68">
        <v>2201029</v>
      </c>
      <c r="S17" s="53" t="s">
        <v>804</v>
      </c>
      <c r="T17" s="193">
        <v>220102900</v>
      </c>
      <c r="U17" s="53" t="s">
        <v>803</v>
      </c>
      <c r="V17" s="67" t="s">
        <v>802</v>
      </c>
      <c r="W17" s="105">
        <v>100</v>
      </c>
      <c r="X17" s="65" t="s">
        <v>96</v>
      </c>
      <c r="Y17" s="65">
        <v>2023</v>
      </c>
      <c r="Z17" s="66" t="s">
        <v>776</v>
      </c>
      <c r="AA17" s="65">
        <v>130</v>
      </c>
      <c r="AB17" s="65" t="s">
        <v>116</v>
      </c>
      <c r="AC17" s="254" t="s">
        <v>801</v>
      </c>
      <c r="AD17" s="253" t="s">
        <v>800</v>
      </c>
      <c r="AE17" s="252">
        <v>2023765630024</v>
      </c>
      <c r="AF17" s="64" t="s">
        <v>2</v>
      </c>
      <c r="AG17" s="249">
        <v>130</v>
      </c>
      <c r="AH17" s="249">
        <v>130</v>
      </c>
      <c r="AI17" s="249">
        <v>130</v>
      </c>
      <c r="AJ17" s="249">
        <v>130</v>
      </c>
      <c r="AK17" s="60" t="str">
        <f t="shared" si="21"/>
        <v>BIEN</v>
      </c>
      <c r="AL17" s="248"/>
      <c r="AM17" s="247"/>
      <c r="AN17" s="55">
        <v>0</v>
      </c>
      <c r="AO17" s="55">
        <v>0</v>
      </c>
      <c r="AP17" s="250">
        <v>180000000</v>
      </c>
      <c r="AQ17" s="55">
        <v>0</v>
      </c>
      <c r="AR17" s="55">
        <v>0</v>
      </c>
      <c r="AS17" s="55">
        <v>0</v>
      </c>
      <c r="AT17" s="55">
        <v>0</v>
      </c>
      <c r="AU17" s="55">
        <v>0</v>
      </c>
      <c r="AV17" s="55">
        <v>0</v>
      </c>
      <c r="AW17" s="55">
        <v>0</v>
      </c>
      <c r="AX17" s="55">
        <v>0</v>
      </c>
      <c r="AY17" s="55">
        <v>0</v>
      </c>
      <c r="AZ17" s="55">
        <v>0</v>
      </c>
      <c r="BA17" s="55">
        <v>0</v>
      </c>
      <c r="BB17" s="55">
        <v>0</v>
      </c>
      <c r="BC17" s="55">
        <v>0</v>
      </c>
      <c r="BD17" s="57">
        <f t="shared" si="0"/>
        <v>180000000</v>
      </c>
      <c r="BE17" s="246">
        <v>0</v>
      </c>
      <c r="BF17" s="246">
        <v>0</v>
      </c>
      <c r="BG17" s="246">
        <v>189900000</v>
      </c>
      <c r="BH17" s="246">
        <v>0</v>
      </c>
      <c r="BI17" s="246">
        <v>0</v>
      </c>
      <c r="BJ17" s="246">
        <v>0</v>
      </c>
      <c r="BK17" s="246">
        <v>0</v>
      </c>
      <c r="BL17" s="246">
        <v>0</v>
      </c>
      <c r="BM17" s="246">
        <v>0</v>
      </c>
      <c r="BN17" s="246">
        <v>0</v>
      </c>
      <c r="BO17" s="246">
        <v>0</v>
      </c>
      <c r="BP17" s="246">
        <v>0</v>
      </c>
      <c r="BQ17" s="246">
        <v>0</v>
      </c>
      <c r="BR17" s="246">
        <v>0</v>
      </c>
      <c r="BS17" s="246">
        <v>0</v>
      </c>
      <c r="BT17" s="246">
        <v>0</v>
      </c>
      <c r="BU17" s="57">
        <f t="shared" si="1"/>
        <v>189900000</v>
      </c>
      <c r="BV17" s="246">
        <v>0</v>
      </c>
      <c r="BW17" s="246">
        <v>0</v>
      </c>
      <c r="BX17" s="246">
        <v>199395000</v>
      </c>
      <c r="BY17" s="246">
        <v>0</v>
      </c>
      <c r="BZ17" s="246">
        <v>0</v>
      </c>
      <c r="CA17" s="246">
        <v>0</v>
      </c>
      <c r="CB17" s="246">
        <v>0</v>
      </c>
      <c r="CC17" s="246">
        <v>0</v>
      </c>
      <c r="CD17" s="246">
        <v>0</v>
      </c>
      <c r="CE17" s="246">
        <v>0</v>
      </c>
      <c r="CF17" s="246">
        <v>0</v>
      </c>
      <c r="CG17" s="246">
        <v>0</v>
      </c>
      <c r="CH17" s="246">
        <v>0</v>
      </c>
      <c r="CI17" s="246">
        <v>0</v>
      </c>
      <c r="CJ17" s="246">
        <v>0</v>
      </c>
      <c r="CK17" s="246">
        <v>0</v>
      </c>
      <c r="CL17" s="56">
        <f t="shared" si="2"/>
        <v>199395000</v>
      </c>
      <c r="CM17" s="226">
        <f t="shared" si="37"/>
        <v>0</v>
      </c>
      <c r="CN17" s="226">
        <f t="shared" si="22"/>
        <v>0</v>
      </c>
      <c r="CO17" s="226">
        <f t="shared" si="23"/>
        <v>209364750</v>
      </c>
      <c r="CP17" s="226">
        <f t="shared" si="24"/>
        <v>0</v>
      </c>
      <c r="CQ17" s="226">
        <f t="shared" si="25"/>
        <v>0</v>
      </c>
      <c r="CR17" s="226">
        <f t="shared" si="26"/>
        <v>0</v>
      </c>
      <c r="CS17" s="226">
        <f t="shared" si="27"/>
        <v>0</v>
      </c>
      <c r="CT17" s="226">
        <f t="shared" si="28"/>
        <v>0</v>
      </c>
      <c r="CU17" s="226">
        <f t="shared" si="29"/>
        <v>0</v>
      </c>
      <c r="CV17" s="226">
        <f t="shared" si="30"/>
        <v>0</v>
      </c>
      <c r="CW17" s="226">
        <f t="shared" si="31"/>
        <v>0</v>
      </c>
      <c r="CX17" s="226">
        <f t="shared" si="32"/>
        <v>0</v>
      </c>
      <c r="CY17" s="226">
        <f t="shared" si="33"/>
        <v>0</v>
      </c>
      <c r="CZ17" s="226">
        <f t="shared" si="34"/>
        <v>0</v>
      </c>
      <c r="DA17" s="226">
        <f t="shared" si="35"/>
        <v>0</v>
      </c>
      <c r="DB17" s="226">
        <f t="shared" si="36"/>
        <v>0</v>
      </c>
      <c r="DC17" s="54">
        <f t="shared" si="19"/>
        <v>209364750</v>
      </c>
      <c r="DD17" s="54">
        <f t="shared" si="20"/>
        <v>778659750</v>
      </c>
      <c r="DE17" s="53" t="s">
        <v>761</v>
      </c>
    </row>
    <row r="18" spans="1:109" s="52" customFormat="1" ht="75.75" customHeight="1" x14ac:dyDescent="0.35">
      <c r="A18" s="73" t="s">
        <v>576</v>
      </c>
      <c r="B18" s="73" t="s">
        <v>575</v>
      </c>
      <c r="C18" s="95">
        <v>40040005</v>
      </c>
      <c r="D18" s="72" t="s">
        <v>799</v>
      </c>
      <c r="E18" s="71" t="s">
        <v>43</v>
      </c>
      <c r="F18" s="260">
        <v>1</v>
      </c>
      <c r="G18" s="260">
        <v>1</v>
      </c>
      <c r="H18" s="158" t="s">
        <v>798</v>
      </c>
      <c r="I18" s="53" t="s">
        <v>772</v>
      </c>
      <c r="J18" s="53" t="s">
        <v>797</v>
      </c>
      <c r="K18" s="65" t="s">
        <v>18</v>
      </c>
      <c r="L18" s="53" t="s">
        <v>770</v>
      </c>
      <c r="M18" s="53" t="s">
        <v>769</v>
      </c>
      <c r="N18" s="65" t="s">
        <v>796</v>
      </c>
      <c r="O18" s="53" t="s">
        <v>761</v>
      </c>
      <c r="P18" s="65" t="s">
        <v>788</v>
      </c>
      <c r="Q18" s="53" t="s">
        <v>768</v>
      </c>
      <c r="R18" s="68">
        <v>2201079</v>
      </c>
      <c r="S18" s="53" t="s">
        <v>795</v>
      </c>
      <c r="T18" s="193">
        <v>220107900</v>
      </c>
      <c r="U18" s="53" t="s">
        <v>794</v>
      </c>
      <c r="V18" s="67" t="s">
        <v>793</v>
      </c>
      <c r="W18" s="105">
        <v>6636</v>
      </c>
      <c r="X18" s="65" t="s">
        <v>96</v>
      </c>
      <c r="Y18" s="65">
        <v>2023</v>
      </c>
      <c r="Z18" s="66" t="s">
        <v>764</v>
      </c>
      <c r="AA18" s="65">
        <v>5000</v>
      </c>
      <c r="AB18" s="65" t="s">
        <v>5</v>
      </c>
      <c r="AC18" s="65" t="s">
        <v>763</v>
      </c>
      <c r="AD18" s="53" t="s">
        <v>762</v>
      </c>
      <c r="AE18" s="252">
        <v>2023765630025</v>
      </c>
      <c r="AF18" s="64" t="s">
        <v>2</v>
      </c>
      <c r="AG18" s="249">
        <v>5000</v>
      </c>
      <c r="AH18" s="249">
        <v>5000</v>
      </c>
      <c r="AI18" s="249">
        <v>5000</v>
      </c>
      <c r="AJ18" s="249">
        <v>5000</v>
      </c>
      <c r="AK18" s="60" t="str">
        <f t="shared" si="21"/>
        <v>BIEN</v>
      </c>
      <c r="AL18" s="248"/>
      <c r="AM18" s="247"/>
      <c r="AN18" s="55">
        <v>0</v>
      </c>
      <c r="AO18" s="250">
        <v>203332914</v>
      </c>
      <c r="AP18" s="55">
        <v>0</v>
      </c>
      <c r="AQ18" s="55">
        <v>0</v>
      </c>
      <c r="AR18" s="55">
        <v>0</v>
      </c>
      <c r="AS18" s="55">
        <v>0</v>
      </c>
      <c r="AT18" s="55">
        <v>0</v>
      </c>
      <c r="AU18" s="55">
        <v>0</v>
      </c>
      <c r="AV18" s="55">
        <v>0</v>
      </c>
      <c r="AW18" s="55">
        <v>0</v>
      </c>
      <c r="AX18" s="55">
        <v>0</v>
      </c>
      <c r="AY18" s="55">
        <v>0</v>
      </c>
      <c r="AZ18" s="55">
        <v>0</v>
      </c>
      <c r="BA18" s="55">
        <v>0</v>
      </c>
      <c r="BB18" s="55">
        <v>0</v>
      </c>
      <c r="BC18" s="55">
        <v>0</v>
      </c>
      <c r="BD18" s="57">
        <f t="shared" si="0"/>
        <v>203332914</v>
      </c>
      <c r="BE18" s="246">
        <v>0</v>
      </c>
      <c r="BF18" s="246">
        <v>214516224.26999998</v>
      </c>
      <c r="BG18" s="246">
        <v>0</v>
      </c>
      <c r="BH18" s="246">
        <v>0</v>
      </c>
      <c r="BI18" s="246">
        <v>0</v>
      </c>
      <c r="BJ18" s="246">
        <v>0</v>
      </c>
      <c r="BK18" s="246">
        <v>0</v>
      </c>
      <c r="BL18" s="246">
        <v>0</v>
      </c>
      <c r="BM18" s="246">
        <v>0</v>
      </c>
      <c r="BN18" s="246">
        <v>0</v>
      </c>
      <c r="BO18" s="246">
        <v>0</v>
      </c>
      <c r="BP18" s="246">
        <v>0</v>
      </c>
      <c r="BQ18" s="246">
        <v>0</v>
      </c>
      <c r="BR18" s="246">
        <v>0</v>
      </c>
      <c r="BS18" s="246">
        <v>0</v>
      </c>
      <c r="BT18" s="246">
        <v>0</v>
      </c>
      <c r="BU18" s="57">
        <f t="shared" si="1"/>
        <v>214516224.26999998</v>
      </c>
      <c r="BV18" s="246">
        <v>0</v>
      </c>
      <c r="BW18" s="246">
        <v>225242035.4835</v>
      </c>
      <c r="BX18" s="246">
        <v>0</v>
      </c>
      <c r="BY18" s="246">
        <v>0</v>
      </c>
      <c r="BZ18" s="246">
        <v>0</v>
      </c>
      <c r="CA18" s="246">
        <v>0</v>
      </c>
      <c r="CB18" s="246">
        <v>0</v>
      </c>
      <c r="CC18" s="246">
        <v>0</v>
      </c>
      <c r="CD18" s="246">
        <v>0</v>
      </c>
      <c r="CE18" s="246">
        <v>0</v>
      </c>
      <c r="CF18" s="246">
        <v>0</v>
      </c>
      <c r="CG18" s="246">
        <v>0</v>
      </c>
      <c r="CH18" s="246">
        <v>0</v>
      </c>
      <c r="CI18" s="246">
        <v>0</v>
      </c>
      <c r="CJ18" s="246">
        <v>0</v>
      </c>
      <c r="CK18" s="246">
        <v>0</v>
      </c>
      <c r="CL18" s="56">
        <f t="shared" si="2"/>
        <v>225242035.4835</v>
      </c>
      <c r="CM18" s="226">
        <f t="shared" si="37"/>
        <v>0</v>
      </c>
      <c r="CN18" s="226">
        <f t="shared" si="22"/>
        <v>236504137.25767502</v>
      </c>
      <c r="CO18" s="226">
        <f t="shared" si="23"/>
        <v>0</v>
      </c>
      <c r="CP18" s="226">
        <f t="shared" si="24"/>
        <v>0</v>
      </c>
      <c r="CQ18" s="226">
        <f t="shared" si="25"/>
        <v>0</v>
      </c>
      <c r="CR18" s="226">
        <f t="shared" si="26"/>
        <v>0</v>
      </c>
      <c r="CS18" s="226">
        <f t="shared" si="27"/>
        <v>0</v>
      </c>
      <c r="CT18" s="226">
        <f t="shared" si="28"/>
        <v>0</v>
      </c>
      <c r="CU18" s="226">
        <f t="shared" si="29"/>
        <v>0</v>
      </c>
      <c r="CV18" s="226">
        <f t="shared" si="30"/>
        <v>0</v>
      </c>
      <c r="CW18" s="226">
        <f t="shared" si="31"/>
        <v>0</v>
      </c>
      <c r="CX18" s="226">
        <f t="shared" si="32"/>
        <v>0</v>
      </c>
      <c r="CY18" s="226">
        <f t="shared" si="33"/>
        <v>0</v>
      </c>
      <c r="CZ18" s="226">
        <f t="shared" si="34"/>
        <v>0</v>
      </c>
      <c r="DA18" s="226">
        <f t="shared" si="35"/>
        <v>0</v>
      </c>
      <c r="DB18" s="226">
        <f t="shared" si="36"/>
        <v>0</v>
      </c>
      <c r="DC18" s="54">
        <f t="shared" si="19"/>
        <v>236504137.25767502</v>
      </c>
      <c r="DD18" s="54">
        <f t="shared" si="20"/>
        <v>879595311.01117504</v>
      </c>
      <c r="DE18" s="53" t="s">
        <v>761</v>
      </c>
    </row>
    <row r="19" spans="1:109" s="52" customFormat="1" ht="63.75" customHeight="1" x14ac:dyDescent="0.35">
      <c r="A19" s="73" t="s">
        <v>576</v>
      </c>
      <c r="B19" s="73" t="s">
        <v>575</v>
      </c>
      <c r="C19" s="95">
        <v>40010010</v>
      </c>
      <c r="D19" s="72" t="s">
        <v>784</v>
      </c>
      <c r="E19" s="71" t="s">
        <v>342</v>
      </c>
      <c r="F19" s="82">
        <v>39.119999999999997</v>
      </c>
      <c r="G19" s="82">
        <v>39.119999999999997</v>
      </c>
      <c r="H19" s="259" t="s">
        <v>792</v>
      </c>
      <c r="I19" s="253" t="s">
        <v>772</v>
      </c>
      <c r="J19" s="253" t="s">
        <v>791</v>
      </c>
      <c r="K19" s="254" t="s">
        <v>18</v>
      </c>
      <c r="L19" s="258" t="s">
        <v>790</v>
      </c>
      <c r="M19" s="253" t="s">
        <v>789</v>
      </c>
      <c r="N19" s="254">
        <v>22</v>
      </c>
      <c r="O19" s="253" t="s">
        <v>761</v>
      </c>
      <c r="P19" s="254" t="s">
        <v>788</v>
      </c>
      <c r="Q19" s="253" t="s">
        <v>768</v>
      </c>
      <c r="R19" s="257">
        <v>2201021</v>
      </c>
      <c r="S19" s="253" t="s">
        <v>787</v>
      </c>
      <c r="T19" s="256">
        <v>220102100</v>
      </c>
      <c r="U19" s="53" t="s">
        <v>786</v>
      </c>
      <c r="V19" s="67" t="s">
        <v>785</v>
      </c>
      <c r="W19" s="105">
        <v>2</v>
      </c>
      <c r="X19" s="65" t="s">
        <v>96</v>
      </c>
      <c r="Y19" s="254">
        <v>2023</v>
      </c>
      <c r="Z19" s="255" t="s">
        <v>776</v>
      </c>
      <c r="AA19" s="65">
        <v>3</v>
      </c>
      <c r="AB19" s="254" t="s">
        <v>116</v>
      </c>
      <c r="AC19" s="254" t="s">
        <v>654</v>
      </c>
      <c r="AD19" s="253" t="s">
        <v>653</v>
      </c>
      <c r="AE19" s="252">
        <v>2023765630031</v>
      </c>
      <c r="AF19" s="64" t="s">
        <v>2</v>
      </c>
      <c r="AG19" s="249">
        <v>3</v>
      </c>
      <c r="AH19" s="249">
        <v>3</v>
      </c>
      <c r="AI19" s="249">
        <v>3</v>
      </c>
      <c r="AJ19" s="249">
        <v>3</v>
      </c>
      <c r="AK19" s="60" t="str">
        <f t="shared" si="21"/>
        <v>BIEN</v>
      </c>
      <c r="AL19" s="248"/>
      <c r="AM19" s="247"/>
      <c r="AN19" s="55">
        <v>0</v>
      </c>
      <c r="AO19" s="55">
        <v>0</v>
      </c>
      <c r="AP19" s="250">
        <v>150000000</v>
      </c>
      <c r="AQ19" s="55">
        <v>0</v>
      </c>
      <c r="AR19" s="55">
        <v>0</v>
      </c>
      <c r="AS19" s="55">
        <v>0</v>
      </c>
      <c r="AT19" s="55">
        <v>0</v>
      </c>
      <c r="AU19" s="55">
        <v>0</v>
      </c>
      <c r="AV19" s="55">
        <v>0</v>
      </c>
      <c r="AW19" s="55">
        <v>0</v>
      </c>
      <c r="AX19" s="55">
        <v>0</v>
      </c>
      <c r="AY19" s="55">
        <v>0</v>
      </c>
      <c r="AZ19" s="55">
        <v>0</v>
      </c>
      <c r="BA19" s="55">
        <v>0</v>
      </c>
      <c r="BB19" s="55">
        <v>0</v>
      </c>
      <c r="BC19" s="55">
        <v>0</v>
      </c>
      <c r="BD19" s="57">
        <f t="shared" si="0"/>
        <v>150000000</v>
      </c>
      <c r="BE19" s="246">
        <v>0</v>
      </c>
      <c r="BF19" s="246">
        <v>0</v>
      </c>
      <c r="BG19" s="246">
        <v>158250000</v>
      </c>
      <c r="BH19" s="246">
        <v>0</v>
      </c>
      <c r="BI19" s="246">
        <v>0</v>
      </c>
      <c r="BJ19" s="246">
        <v>0</v>
      </c>
      <c r="BK19" s="246">
        <v>0</v>
      </c>
      <c r="BL19" s="246">
        <v>0</v>
      </c>
      <c r="BM19" s="246">
        <v>0</v>
      </c>
      <c r="BN19" s="246">
        <v>0</v>
      </c>
      <c r="BO19" s="246">
        <v>0</v>
      </c>
      <c r="BP19" s="246">
        <v>0</v>
      </c>
      <c r="BQ19" s="246">
        <v>0</v>
      </c>
      <c r="BR19" s="246">
        <v>0</v>
      </c>
      <c r="BS19" s="246">
        <v>0</v>
      </c>
      <c r="BT19" s="246">
        <v>0</v>
      </c>
      <c r="BU19" s="57">
        <f t="shared" si="1"/>
        <v>158250000</v>
      </c>
      <c r="BV19" s="246">
        <v>0</v>
      </c>
      <c r="BW19" s="246">
        <v>0</v>
      </c>
      <c r="BX19" s="246">
        <v>166162500</v>
      </c>
      <c r="BY19" s="246">
        <v>0</v>
      </c>
      <c r="BZ19" s="246">
        <v>0</v>
      </c>
      <c r="CA19" s="246">
        <v>0</v>
      </c>
      <c r="CB19" s="246">
        <v>0</v>
      </c>
      <c r="CC19" s="246">
        <v>0</v>
      </c>
      <c r="CD19" s="246">
        <v>0</v>
      </c>
      <c r="CE19" s="246">
        <v>0</v>
      </c>
      <c r="CF19" s="246">
        <v>0</v>
      </c>
      <c r="CG19" s="246">
        <v>0</v>
      </c>
      <c r="CH19" s="246">
        <v>0</v>
      </c>
      <c r="CI19" s="246">
        <v>0</v>
      </c>
      <c r="CJ19" s="246">
        <v>0</v>
      </c>
      <c r="CK19" s="246">
        <v>0</v>
      </c>
      <c r="CL19" s="56">
        <f t="shared" si="2"/>
        <v>166162500</v>
      </c>
      <c r="CM19" s="226">
        <f t="shared" si="37"/>
        <v>0</v>
      </c>
      <c r="CN19" s="226">
        <f t="shared" si="22"/>
        <v>0</v>
      </c>
      <c r="CO19" s="226">
        <f t="shared" si="23"/>
        <v>174470625</v>
      </c>
      <c r="CP19" s="226">
        <f t="shared" si="24"/>
        <v>0</v>
      </c>
      <c r="CQ19" s="226">
        <f t="shared" si="25"/>
        <v>0</v>
      </c>
      <c r="CR19" s="226">
        <f t="shared" si="26"/>
        <v>0</v>
      </c>
      <c r="CS19" s="226">
        <f t="shared" si="27"/>
        <v>0</v>
      </c>
      <c r="CT19" s="226">
        <f t="shared" si="28"/>
        <v>0</v>
      </c>
      <c r="CU19" s="226">
        <f t="shared" si="29"/>
        <v>0</v>
      </c>
      <c r="CV19" s="226">
        <f t="shared" si="30"/>
        <v>0</v>
      </c>
      <c r="CW19" s="226">
        <f t="shared" si="31"/>
        <v>0</v>
      </c>
      <c r="CX19" s="226">
        <f t="shared" si="32"/>
        <v>0</v>
      </c>
      <c r="CY19" s="226">
        <f t="shared" si="33"/>
        <v>0</v>
      </c>
      <c r="CZ19" s="226">
        <f t="shared" si="34"/>
        <v>0</v>
      </c>
      <c r="DA19" s="226">
        <f t="shared" si="35"/>
        <v>0</v>
      </c>
      <c r="DB19" s="226">
        <f t="shared" si="36"/>
        <v>0</v>
      </c>
      <c r="DC19" s="54">
        <f t="shared" si="19"/>
        <v>174470625</v>
      </c>
      <c r="DD19" s="54">
        <f t="shared" si="20"/>
        <v>648883125</v>
      </c>
      <c r="DE19" s="53" t="s">
        <v>761</v>
      </c>
    </row>
    <row r="20" spans="1:109" s="52" customFormat="1" ht="110.25" customHeight="1" x14ac:dyDescent="0.35">
      <c r="A20" s="73" t="s">
        <v>576</v>
      </c>
      <c r="B20" s="73" t="s">
        <v>575</v>
      </c>
      <c r="C20" s="95">
        <v>40010010</v>
      </c>
      <c r="D20" s="72" t="s">
        <v>784</v>
      </c>
      <c r="E20" s="71" t="s">
        <v>342</v>
      </c>
      <c r="F20" s="82">
        <v>39.119999999999997</v>
      </c>
      <c r="G20" s="82">
        <v>39.119999999999997</v>
      </c>
      <c r="H20" s="158" t="s">
        <v>783</v>
      </c>
      <c r="I20" s="53" t="s">
        <v>772</v>
      </c>
      <c r="J20" s="53" t="s">
        <v>782</v>
      </c>
      <c r="K20" s="65" t="s">
        <v>18</v>
      </c>
      <c r="L20" s="53" t="s">
        <v>770</v>
      </c>
      <c r="M20" s="53" t="s">
        <v>781</v>
      </c>
      <c r="N20" s="65">
        <v>22</v>
      </c>
      <c r="O20" s="53" t="s">
        <v>761</v>
      </c>
      <c r="P20" s="65">
        <v>2201</v>
      </c>
      <c r="Q20" s="53" t="s">
        <v>780</v>
      </c>
      <c r="R20" s="68">
        <v>2201071</v>
      </c>
      <c r="S20" s="53" t="s">
        <v>779</v>
      </c>
      <c r="T20" s="193">
        <v>220107100</v>
      </c>
      <c r="U20" s="53" t="s">
        <v>778</v>
      </c>
      <c r="V20" s="67" t="s">
        <v>777</v>
      </c>
      <c r="W20" s="105">
        <v>6</v>
      </c>
      <c r="X20" s="65" t="s">
        <v>96</v>
      </c>
      <c r="Y20" s="65">
        <v>2023</v>
      </c>
      <c r="Z20" s="66" t="s">
        <v>776</v>
      </c>
      <c r="AA20" s="65">
        <v>6</v>
      </c>
      <c r="AB20" s="65" t="s">
        <v>5</v>
      </c>
      <c r="AC20" s="65" t="s">
        <v>763</v>
      </c>
      <c r="AD20" s="53" t="s">
        <v>762</v>
      </c>
      <c r="AE20" s="251" t="s">
        <v>775</v>
      </c>
      <c r="AF20" s="64" t="s">
        <v>2</v>
      </c>
      <c r="AG20" s="249">
        <v>6</v>
      </c>
      <c r="AH20" s="249">
        <v>6</v>
      </c>
      <c r="AI20" s="249">
        <v>6</v>
      </c>
      <c r="AJ20" s="249">
        <v>6</v>
      </c>
      <c r="AK20" s="60" t="str">
        <f t="shared" si="21"/>
        <v>BIEN</v>
      </c>
      <c r="AL20" s="248"/>
      <c r="AM20" s="247"/>
      <c r="AN20" s="55">
        <v>0</v>
      </c>
      <c r="AO20" s="55">
        <v>0</v>
      </c>
      <c r="AP20" s="250">
        <v>785207722.39999998</v>
      </c>
      <c r="AQ20" s="55">
        <v>0</v>
      </c>
      <c r="AR20" s="55">
        <v>0</v>
      </c>
      <c r="AS20" s="55">
        <v>0</v>
      </c>
      <c r="AT20" s="55">
        <v>0</v>
      </c>
      <c r="AU20" s="55">
        <v>0</v>
      </c>
      <c r="AV20" s="55">
        <v>0</v>
      </c>
      <c r="AW20" s="55">
        <v>0</v>
      </c>
      <c r="AX20" s="55">
        <v>0</v>
      </c>
      <c r="AY20" s="55">
        <v>0</v>
      </c>
      <c r="AZ20" s="55">
        <v>0</v>
      </c>
      <c r="BA20" s="55">
        <v>0</v>
      </c>
      <c r="BB20" s="55">
        <v>0</v>
      </c>
      <c r="BC20" s="55">
        <v>0</v>
      </c>
      <c r="BD20" s="57">
        <f t="shared" si="0"/>
        <v>785207722.39999998</v>
      </c>
      <c r="BE20" s="246">
        <v>0</v>
      </c>
      <c r="BF20" s="246">
        <v>0</v>
      </c>
      <c r="BG20" s="246">
        <v>728394147.13199997</v>
      </c>
      <c r="BH20" s="246">
        <v>0</v>
      </c>
      <c r="BI20" s="246">
        <v>0</v>
      </c>
      <c r="BJ20" s="246">
        <v>0</v>
      </c>
      <c r="BK20" s="246">
        <v>0</v>
      </c>
      <c r="BL20" s="246">
        <v>0</v>
      </c>
      <c r="BM20" s="246">
        <v>0</v>
      </c>
      <c r="BN20" s="246">
        <v>0</v>
      </c>
      <c r="BO20" s="246">
        <v>0</v>
      </c>
      <c r="BP20" s="246">
        <v>0</v>
      </c>
      <c r="BQ20" s="246">
        <v>0</v>
      </c>
      <c r="BR20" s="246">
        <v>0</v>
      </c>
      <c r="BS20" s="246">
        <v>0</v>
      </c>
      <c r="BT20" s="246">
        <v>0</v>
      </c>
      <c r="BU20" s="57">
        <f t="shared" si="1"/>
        <v>728394147.13199997</v>
      </c>
      <c r="BV20" s="246">
        <v>0</v>
      </c>
      <c r="BW20" s="246">
        <v>0</v>
      </c>
      <c r="BX20" s="246">
        <v>869813854.48860002</v>
      </c>
      <c r="BY20" s="246">
        <v>0</v>
      </c>
      <c r="BZ20" s="246">
        <v>0</v>
      </c>
      <c r="CA20" s="246">
        <v>0</v>
      </c>
      <c r="CB20" s="246">
        <v>0</v>
      </c>
      <c r="CC20" s="246">
        <v>0</v>
      </c>
      <c r="CD20" s="246">
        <v>0</v>
      </c>
      <c r="CE20" s="246">
        <v>0</v>
      </c>
      <c r="CF20" s="246">
        <v>0</v>
      </c>
      <c r="CG20" s="246">
        <v>0</v>
      </c>
      <c r="CH20" s="246">
        <v>0</v>
      </c>
      <c r="CI20" s="246">
        <v>0</v>
      </c>
      <c r="CJ20" s="246">
        <v>0</v>
      </c>
      <c r="CK20" s="246">
        <v>0</v>
      </c>
      <c r="CL20" s="56">
        <f t="shared" si="2"/>
        <v>869813854.48860002</v>
      </c>
      <c r="CM20" s="226">
        <f t="shared" si="37"/>
        <v>0</v>
      </c>
      <c r="CN20" s="226">
        <f t="shared" si="22"/>
        <v>0</v>
      </c>
      <c r="CO20" s="226">
        <f t="shared" si="23"/>
        <v>913304547.2130301</v>
      </c>
      <c r="CP20" s="226">
        <f t="shared" si="24"/>
        <v>0</v>
      </c>
      <c r="CQ20" s="226">
        <f t="shared" si="25"/>
        <v>0</v>
      </c>
      <c r="CR20" s="226">
        <f t="shared" si="26"/>
        <v>0</v>
      </c>
      <c r="CS20" s="226">
        <f t="shared" si="27"/>
        <v>0</v>
      </c>
      <c r="CT20" s="226">
        <f t="shared" si="28"/>
        <v>0</v>
      </c>
      <c r="CU20" s="226">
        <f t="shared" si="29"/>
        <v>0</v>
      </c>
      <c r="CV20" s="226">
        <f t="shared" si="30"/>
        <v>0</v>
      </c>
      <c r="CW20" s="226">
        <f t="shared" si="31"/>
        <v>0</v>
      </c>
      <c r="CX20" s="226">
        <f t="shared" si="32"/>
        <v>0</v>
      </c>
      <c r="CY20" s="226">
        <f t="shared" si="33"/>
        <v>0</v>
      </c>
      <c r="CZ20" s="226">
        <f t="shared" si="34"/>
        <v>0</v>
      </c>
      <c r="DA20" s="226">
        <f t="shared" si="35"/>
        <v>0</v>
      </c>
      <c r="DB20" s="226">
        <f t="shared" si="36"/>
        <v>0</v>
      </c>
      <c r="DC20" s="54">
        <f t="shared" si="19"/>
        <v>913304547.2130301</v>
      </c>
      <c r="DD20" s="54">
        <f t="shared" si="20"/>
        <v>3296720271.2336302</v>
      </c>
      <c r="DE20" s="53" t="s">
        <v>761</v>
      </c>
    </row>
    <row r="21" spans="1:109" s="52" customFormat="1" ht="78" customHeight="1" x14ac:dyDescent="0.35">
      <c r="A21" s="73" t="s">
        <v>576</v>
      </c>
      <c r="B21" s="73" t="s">
        <v>575</v>
      </c>
      <c r="C21" s="95">
        <v>40040001</v>
      </c>
      <c r="D21" s="72" t="s">
        <v>774</v>
      </c>
      <c r="E21" s="71" t="s">
        <v>22</v>
      </c>
      <c r="F21" s="82">
        <v>50.55</v>
      </c>
      <c r="G21" s="82">
        <v>50.55</v>
      </c>
      <c r="H21" s="158" t="s">
        <v>773</v>
      </c>
      <c r="I21" s="53" t="s">
        <v>772</v>
      </c>
      <c r="J21" s="53" t="s">
        <v>771</v>
      </c>
      <c r="K21" s="65" t="s">
        <v>18</v>
      </c>
      <c r="L21" s="53" t="s">
        <v>770</v>
      </c>
      <c r="M21" s="53" t="s">
        <v>769</v>
      </c>
      <c r="N21" s="65">
        <v>22</v>
      </c>
      <c r="O21" s="53" t="s">
        <v>761</v>
      </c>
      <c r="P21" s="65">
        <v>2201</v>
      </c>
      <c r="Q21" s="53" t="s">
        <v>768</v>
      </c>
      <c r="R21" s="68">
        <v>2201046</v>
      </c>
      <c r="S21" s="53" t="s">
        <v>767</v>
      </c>
      <c r="T21" s="193">
        <v>220104600</v>
      </c>
      <c r="U21" s="53" t="s">
        <v>766</v>
      </c>
      <c r="V21" s="67" t="s">
        <v>765</v>
      </c>
      <c r="W21" s="105">
        <v>4</v>
      </c>
      <c r="X21" s="65" t="s">
        <v>96</v>
      </c>
      <c r="Y21" s="65">
        <v>2023</v>
      </c>
      <c r="Z21" s="66" t="s">
        <v>764</v>
      </c>
      <c r="AA21" s="65">
        <v>4</v>
      </c>
      <c r="AB21" s="65" t="s">
        <v>5</v>
      </c>
      <c r="AC21" s="65" t="s">
        <v>763</v>
      </c>
      <c r="AD21" s="53" t="s">
        <v>762</v>
      </c>
      <c r="AE21" s="64" t="s">
        <v>27</v>
      </c>
      <c r="AF21" s="64" t="s">
        <v>47</v>
      </c>
      <c r="AG21" s="249">
        <v>0</v>
      </c>
      <c r="AH21" s="249">
        <v>1</v>
      </c>
      <c r="AI21" s="249">
        <v>2</v>
      </c>
      <c r="AJ21" s="249">
        <v>1</v>
      </c>
      <c r="AK21" s="60" t="str">
        <f t="shared" si="21"/>
        <v>NP</v>
      </c>
      <c r="AL21" s="248"/>
      <c r="AM21" s="247"/>
      <c r="AN21" s="55">
        <v>0</v>
      </c>
      <c r="AO21" s="55">
        <v>0</v>
      </c>
      <c r="AP21" s="55">
        <v>0</v>
      </c>
      <c r="AQ21" s="55">
        <v>0</v>
      </c>
      <c r="AR21" s="55">
        <v>0</v>
      </c>
      <c r="AS21" s="55">
        <v>0</v>
      </c>
      <c r="AT21" s="55">
        <v>0</v>
      </c>
      <c r="AU21" s="55">
        <v>0</v>
      </c>
      <c r="AV21" s="55">
        <v>0</v>
      </c>
      <c r="AW21" s="55">
        <v>0</v>
      </c>
      <c r="AX21" s="55">
        <v>0</v>
      </c>
      <c r="AY21" s="55">
        <v>0</v>
      </c>
      <c r="AZ21" s="55">
        <v>0</v>
      </c>
      <c r="BA21" s="55">
        <v>0</v>
      </c>
      <c r="BB21" s="55">
        <v>0</v>
      </c>
      <c r="BC21" s="55">
        <v>0</v>
      </c>
      <c r="BD21" s="57">
        <f t="shared" si="0"/>
        <v>0</v>
      </c>
      <c r="BE21" s="246">
        <v>2500000</v>
      </c>
      <c r="BF21" s="246">
        <v>0</v>
      </c>
      <c r="BG21" s="246">
        <v>0</v>
      </c>
      <c r="BH21" s="246">
        <v>0</v>
      </c>
      <c r="BI21" s="246">
        <v>0</v>
      </c>
      <c r="BJ21" s="246">
        <v>0</v>
      </c>
      <c r="BK21" s="246">
        <v>0</v>
      </c>
      <c r="BL21" s="246">
        <v>0</v>
      </c>
      <c r="BM21" s="246">
        <v>0</v>
      </c>
      <c r="BN21" s="246">
        <v>0</v>
      </c>
      <c r="BO21" s="246">
        <v>0</v>
      </c>
      <c r="BP21" s="246">
        <v>0</v>
      </c>
      <c r="BQ21" s="246">
        <v>0</v>
      </c>
      <c r="BR21" s="246">
        <v>0</v>
      </c>
      <c r="BS21" s="246">
        <v>0</v>
      </c>
      <c r="BT21" s="246">
        <v>0</v>
      </c>
      <c r="BU21" s="57">
        <f t="shared" si="1"/>
        <v>2500000</v>
      </c>
      <c r="BV21" s="246">
        <v>2625000</v>
      </c>
      <c r="BW21" s="246">
        <v>0</v>
      </c>
      <c r="BX21" s="246">
        <v>0</v>
      </c>
      <c r="BY21" s="246">
        <v>0</v>
      </c>
      <c r="BZ21" s="246">
        <v>0</v>
      </c>
      <c r="CA21" s="246">
        <v>0</v>
      </c>
      <c r="CB21" s="246">
        <v>0</v>
      </c>
      <c r="CC21" s="246">
        <v>0</v>
      </c>
      <c r="CD21" s="246">
        <v>0</v>
      </c>
      <c r="CE21" s="246">
        <v>0</v>
      </c>
      <c r="CF21" s="246">
        <v>0</v>
      </c>
      <c r="CG21" s="246">
        <v>0</v>
      </c>
      <c r="CH21" s="246">
        <v>0</v>
      </c>
      <c r="CI21" s="246">
        <v>0</v>
      </c>
      <c r="CJ21" s="246">
        <v>0</v>
      </c>
      <c r="CK21" s="246">
        <v>0</v>
      </c>
      <c r="CL21" s="56">
        <f t="shared" si="2"/>
        <v>2625000</v>
      </c>
      <c r="CM21" s="226">
        <f t="shared" si="37"/>
        <v>2756250</v>
      </c>
      <c r="CN21" s="226">
        <f t="shared" si="22"/>
        <v>0</v>
      </c>
      <c r="CO21" s="226">
        <f t="shared" si="23"/>
        <v>0</v>
      </c>
      <c r="CP21" s="226">
        <f t="shared" si="24"/>
        <v>0</v>
      </c>
      <c r="CQ21" s="226">
        <f t="shared" si="25"/>
        <v>0</v>
      </c>
      <c r="CR21" s="226">
        <f t="shared" si="26"/>
        <v>0</v>
      </c>
      <c r="CS21" s="226">
        <f t="shared" si="27"/>
        <v>0</v>
      </c>
      <c r="CT21" s="226">
        <f t="shared" si="28"/>
        <v>0</v>
      </c>
      <c r="CU21" s="226">
        <f t="shared" si="29"/>
        <v>0</v>
      </c>
      <c r="CV21" s="226">
        <f t="shared" si="30"/>
        <v>0</v>
      </c>
      <c r="CW21" s="226">
        <f t="shared" si="31"/>
        <v>0</v>
      </c>
      <c r="CX21" s="226">
        <f t="shared" si="32"/>
        <v>0</v>
      </c>
      <c r="CY21" s="226">
        <f t="shared" si="33"/>
        <v>0</v>
      </c>
      <c r="CZ21" s="226">
        <f t="shared" si="34"/>
        <v>0</v>
      </c>
      <c r="DA21" s="226">
        <f t="shared" si="35"/>
        <v>0</v>
      </c>
      <c r="DB21" s="226">
        <f t="shared" si="36"/>
        <v>0</v>
      </c>
      <c r="DC21" s="54">
        <f t="shared" si="19"/>
        <v>2756250</v>
      </c>
      <c r="DD21" s="54">
        <f t="shared" si="20"/>
        <v>7881250</v>
      </c>
      <c r="DE21" s="53" t="s">
        <v>761</v>
      </c>
    </row>
    <row r="22" spans="1:109" s="19" customFormat="1" ht="110.25" customHeight="1" x14ac:dyDescent="0.35">
      <c r="A22" s="51" t="s">
        <v>576</v>
      </c>
      <c r="B22" s="51" t="s">
        <v>575</v>
      </c>
      <c r="C22" s="42">
        <v>270040002</v>
      </c>
      <c r="D22" s="50" t="s">
        <v>732</v>
      </c>
      <c r="E22" s="49" t="s">
        <v>731</v>
      </c>
      <c r="F22" s="48">
        <v>5822</v>
      </c>
      <c r="G22" s="48">
        <v>5822</v>
      </c>
      <c r="H22" s="156" t="s">
        <v>760</v>
      </c>
      <c r="I22" s="31" t="s">
        <v>729</v>
      </c>
      <c r="J22" s="31" t="s">
        <v>728</v>
      </c>
      <c r="K22" s="45" t="s">
        <v>18</v>
      </c>
      <c r="L22" s="31" t="s">
        <v>759</v>
      </c>
      <c r="M22" s="31">
        <v>348</v>
      </c>
      <c r="N22" s="45">
        <v>43</v>
      </c>
      <c r="O22" s="31" t="s">
        <v>726</v>
      </c>
      <c r="P22" s="45" t="s">
        <v>745</v>
      </c>
      <c r="Q22" s="31" t="s">
        <v>739</v>
      </c>
      <c r="R22" s="79">
        <v>4301001</v>
      </c>
      <c r="S22" s="31" t="s">
        <v>758</v>
      </c>
      <c r="T22" s="188">
        <v>430100100</v>
      </c>
      <c r="U22" s="31" t="s">
        <v>263</v>
      </c>
      <c r="V22" s="43" t="s">
        <v>757</v>
      </c>
      <c r="W22" s="179">
        <v>4151</v>
      </c>
      <c r="X22" s="179" t="s">
        <v>7</v>
      </c>
      <c r="Y22" s="45">
        <v>2023</v>
      </c>
      <c r="Z22" s="78" t="s">
        <v>756</v>
      </c>
      <c r="AA22" s="45">
        <v>14000</v>
      </c>
      <c r="AB22" s="45" t="s">
        <v>5</v>
      </c>
      <c r="AC22" s="45" t="s">
        <v>202</v>
      </c>
      <c r="AD22" s="31" t="s">
        <v>201</v>
      </c>
      <c r="AE22" s="83">
        <v>2023765630044</v>
      </c>
      <c r="AF22" s="42" t="s">
        <v>47</v>
      </c>
      <c r="AG22" s="245">
        <v>1500</v>
      </c>
      <c r="AH22" s="245">
        <v>4166</v>
      </c>
      <c r="AI22" s="245">
        <v>4167</v>
      </c>
      <c r="AJ22" s="245">
        <v>4167</v>
      </c>
      <c r="AK22" s="38" t="s">
        <v>125</v>
      </c>
      <c r="AL22" s="128"/>
      <c r="AM22" s="127"/>
      <c r="AN22" s="34">
        <v>0</v>
      </c>
      <c r="AO22" s="34">
        <v>0</v>
      </c>
      <c r="AP22" s="34">
        <v>0</v>
      </c>
      <c r="AQ22" s="34">
        <v>0</v>
      </c>
      <c r="AR22" s="34">
        <v>0</v>
      </c>
      <c r="AS22" s="34">
        <v>0</v>
      </c>
      <c r="AT22" s="98">
        <v>84953944.5</v>
      </c>
      <c r="AU22" s="34">
        <v>0</v>
      </c>
      <c r="AV22" s="34">
        <v>0</v>
      </c>
      <c r="AW22" s="34">
        <v>0</v>
      </c>
      <c r="AX22" s="34">
        <v>0</v>
      </c>
      <c r="AY22" s="34">
        <v>0</v>
      </c>
      <c r="AZ22" s="34">
        <v>0</v>
      </c>
      <c r="BA22" s="34">
        <v>0</v>
      </c>
      <c r="BB22" s="34">
        <v>0</v>
      </c>
      <c r="BC22" s="34">
        <v>0</v>
      </c>
      <c r="BD22" s="77">
        <f t="shared" si="0"/>
        <v>84953944.5</v>
      </c>
      <c r="BE22" s="231">
        <v>28935000</v>
      </c>
      <c r="BF22" s="34">
        <v>0</v>
      </c>
      <c r="BG22" s="34">
        <v>0</v>
      </c>
      <c r="BH22" s="34">
        <v>0</v>
      </c>
      <c r="BI22" s="34">
        <v>0</v>
      </c>
      <c r="BJ22" s="34">
        <v>0</v>
      </c>
      <c r="BK22" s="34">
        <v>93200207</v>
      </c>
      <c r="BL22" s="89">
        <v>100000000</v>
      </c>
      <c r="BM22" s="34">
        <v>105500000</v>
      </c>
      <c r="BN22" s="34">
        <v>0</v>
      </c>
      <c r="BO22" s="34">
        <v>0</v>
      </c>
      <c r="BP22" s="34">
        <v>0</v>
      </c>
      <c r="BQ22" s="34">
        <v>0</v>
      </c>
      <c r="BR22" s="34">
        <v>0</v>
      </c>
      <c r="BS22" s="34">
        <v>0</v>
      </c>
      <c r="BT22" s="34">
        <v>0</v>
      </c>
      <c r="BU22" s="77">
        <f t="shared" si="1"/>
        <v>327635207</v>
      </c>
      <c r="BV22" s="230">
        <v>30381750</v>
      </c>
      <c r="BW22" s="230">
        <v>0</v>
      </c>
      <c r="BX22" s="230">
        <v>0</v>
      </c>
      <c r="BY22" s="230">
        <v>0</v>
      </c>
      <c r="BZ22" s="230">
        <v>0</v>
      </c>
      <c r="CA22" s="230">
        <v>0</v>
      </c>
      <c r="CB22" s="230">
        <v>97860217.350000009</v>
      </c>
      <c r="CC22" s="244">
        <f>+BL22*105%</f>
        <v>105000000</v>
      </c>
      <c r="CD22" s="230">
        <v>110775000</v>
      </c>
      <c r="CE22" s="230">
        <v>0</v>
      </c>
      <c r="CF22" s="230">
        <v>0</v>
      </c>
      <c r="CG22" s="230">
        <v>0</v>
      </c>
      <c r="CH22" s="230">
        <v>0</v>
      </c>
      <c r="CI22" s="230">
        <v>0</v>
      </c>
      <c r="CJ22" s="230">
        <v>0</v>
      </c>
      <c r="CK22" s="230">
        <v>0</v>
      </c>
      <c r="CL22" s="76">
        <f t="shared" si="2"/>
        <v>344016967.35000002</v>
      </c>
      <c r="CM22" s="229">
        <f t="shared" si="37"/>
        <v>31900837.5</v>
      </c>
      <c r="CN22" s="229">
        <f t="shared" si="22"/>
        <v>0</v>
      </c>
      <c r="CO22" s="229">
        <f t="shared" si="23"/>
        <v>0</v>
      </c>
      <c r="CP22" s="229">
        <f t="shared" si="24"/>
        <v>0</v>
      </c>
      <c r="CQ22" s="229">
        <f t="shared" si="25"/>
        <v>0</v>
      </c>
      <c r="CR22" s="229">
        <f t="shared" si="26"/>
        <v>0</v>
      </c>
      <c r="CS22" s="229">
        <f t="shared" si="27"/>
        <v>102753228.21750002</v>
      </c>
      <c r="CT22" s="243">
        <f t="shared" si="28"/>
        <v>110250000</v>
      </c>
      <c r="CU22" s="229">
        <f t="shared" si="29"/>
        <v>116313750</v>
      </c>
      <c r="CV22" s="229">
        <f t="shared" si="30"/>
        <v>0</v>
      </c>
      <c r="CW22" s="229">
        <f t="shared" si="31"/>
        <v>0</v>
      </c>
      <c r="CX22" s="229">
        <f t="shared" si="32"/>
        <v>0</v>
      </c>
      <c r="CY22" s="229">
        <f t="shared" si="33"/>
        <v>0</v>
      </c>
      <c r="CZ22" s="229">
        <f t="shared" si="34"/>
        <v>0</v>
      </c>
      <c r="DA22" s="229">
        <f t="shared" si="35"/>
        <v>0</v>
      </c>
      <c r="DB22" s="229">
        <f t="shared" si="36"/>
        <v>0</v>
      </c>
      <c r="DC22" s="75">
        <f t="shared" si="19"/>
        <v>361217815.71750003</v>
      </c>
      <c r="DD22" s="74">
        <f t="shared" si="20"/>
        <v>1117823934.5675001</v>
      </c>
      <c r="DE22" s="31" t="s">
        <v>718</v>
      </c>
    </row>
    <row r="23" spans="1:109" s="19" customFormat="1" ht="95.25" customHeight="1" x14ac:dyDescent="0.35">
      <c r="A23" s="51" t="s">
        <v>576</v>
      </c>
      <c r="B23" s="51" t="s">
        <v>575</v>
      </c>
      <c r="C23" s="42">
        <v>270040003</v>
      </c>
      <c r="D23" s="50" t="s">
        <v>732</v>
      </c>
      <c r="E23" s="49" t="s">
        <v>731</v>
      </c>
      <c r="F23" s="48">
        <v>5822</v>
      </c>
      <c r="G23" s="48">
        <v>5822</v>
      </c>
      <c r="H23" s="156" t="s">
        <v>755</v>
      </c>
      <c r="I23" s="31" t="s">
        <v>729</v>
      </c>
      <c r="J23" s="31" t="s">
        <v>728</v>
      </c>
      <c r="K23" s="45" t="s">
        <v>18</v>
      </c>
      <c r="L23" s="31" t="s">
        <v>727</v>
      </c>
      <c r="M23" s="31">
        <v>1469</v>
      </c>
      <c r="N23" s="45">
        <v>43</v>
      </c>
      <c r="O23" s="31" t="s">
        <v>726</v>
      </c>
      <c r="P23" s="45" t="s">
        <v>745</v>
      </c>
      <c r="Q23" s="31" t="s">
        <v>739</v>
      </c>
      <c r="R23" s="79">
        <v>4301007</v>
      </c>
      <c r="S23" s="31" t="s">
        <v>754</v>
      </c>
      <c r="T23" s="188">
        <v>430100702</v>
      </c>
      <c r="U23" s="31" t="s">
        <v>753</v>
      </c>
      <c r="V23" s="43" t="s">
        <v>752</v>
      </c>
      <c r="W23" s="179">
        <v>10</v>
      </c>
      <c r="X23" s="179" t="s">
        <v>735</v>
      </c>
      <c r="Y23" s="45" t="s">
        <v>751</v>
      </c>
      <c r="Z23" s="78" t="s">
        <v>750</v>
      </c>
      <c r="AA23" s="45">
        <v>15</v>
      </c>
      <c r="AB23" s="45" t="s">
        <v>116</v>
      </c>
      <c r="AC23" s="45" t="s">
        <v>749</v>
      </c>
      <c r="AD23" s="31" t="s">
        <v>748</v>
      </c>
      <c r="AE23" s="83">
        <v>2023765630044</v>
      </c>
      <c r="AF23" s="42" t="s">
        <v>47</v>
      </c>
      <c r="AG23" s="83">
        <v>0</v>
      </c>
      <c r="AH23" s="232">
        <v>5</v>
      </c>
      <c r="AI23" s="232">
        <v>5</v>
      </c>
      <c r="AJ23" s="232">
        <v>5</v>
      </c>
      <c r="AK23" s="38" t="s">
        <v>330</v>
      </c>
      <c r="AL23" s="128"/>
      <c r="AM23" s="127"/>
      <c r="AN23" s="242">
        <v>50000000</v>
      </c>
      <c r="AO23" s="34">
        <v>0</v>
      </c>
      <c r="AP23" s="34">
        <v>0</v>
      </c>
      <c r="AQ23" s="34">
        <v>0</v>
      </c>
      <c r="AR23" s="34">
        <v>0</v>
      </c>
      <c r="AS23" s="34">
        <v>0</v>
      </c>
      <c r="AT23" s="241">
        <v>98174214.5</v>
      </c>
      <c r="AU23" s="16">
        <f>12374421.3+50000000</f>
        <v>62374421.299999997</v>
      </c>
      <c r="AV23" s="34">
        <v>0</v>
      </c>
      <c r="AW23" s="34">
        <v>0</v>
      </c>
      <c r="AX23" s="34">
        <v>0</v>
      </c>
      <c r="AY23" s="34">
        <v>0</v>
      </c>
      <c r="AZ23" s="34">
        <v>0</v>
      </c>
      <c r="BA23" s="34">
        <v>0</v>
      </c>
      <c r="BB23" s="34">
        <v>0</v>
      </c>
      <c r="BC23" s="34">
        <v>0</v>
      </c>
      <c r="BD23" s="77">
        <f t="shared" si="0"/>
        <v>210548635.80000001</v>
      </c>
      <c r="BE23" s="34">
        <v>50000000</v>
      </c>
      <c r="BF23" s="34">
        <v>0</v>
      </c>
      <c r="BG23" s="34">
        <v>0</v>
      </c>
      <c r="BH23" s="34">
        <v>0</v>
      </c>
      <c r="BI23" s="34">
        <v>0</v>
      </c>
      <c r="BJ23" s="34">
        <v>0</v>
      </c>
      <c r="BK23" s="34">
        <v>100000000</v>
      </c>
      <c r="BL23" s="34">
        <v>0</v>
      </c>
      <c r="BM23" s="34">
        <v>0</v>
      </c>
      <c r="BN23" s="34">
        <v>0</v>
      </c>
      <c r="BO23" s="34">
        <v>0</v>
      </c>
      <c r="BP23" s="34">
        <v>0</v>
      </c>
      <c r="BQ23" s="34">
        <v>0</v>
      </c>
      <c r="BR23" s="34">
        <v>0</v>
      </c>
      <c r="BS23" s="34">
        <v>0</v>
      </c>
      <c r="BT23" s="34">
        <v>0</v>
      </c>
      <c r="BU23" s="77">
        <f t="shared" si="1"/>
        <v>150000000</v>
      </c>
      <c r="BV23" s="230">
        <v>52500000</v>
      </c>
      <c r="BW23" s="230">
        <v>0</v>
      </c>
      <c r="BX23" s="230">
        <v>0</v>
      </c>
      <c r="BY23" s="230">
        <v>0</v>
      </c>
      <c r="BZ23" s="230">
        <v>0</v>
      </c>
      <c r="CA23" s="230">
        <v>0</v>
      </c>
      <c r="CB23" s="230">
        <v>105000000</v>
      </c>
      <c r="CC23" s="230">
        <v>0</v>
      </c>
      <c r="CD23" s="230">
        <v>0</v>
      </c>
      <c r="CE23" s="230">
        <v>0</v>
      </c>
      <c r="CF23" s="230">
        <v>0</v>
      </c>
      <c r="CG23" s="230">
        <v>0</v>
      </c>
      <c r="CH23" s="230">
        <v>0</v>
      </c>
      <c r="CI23" s="230">
        <v>0</v>
      </c>
      <c r="CJ23" s="230">
        <v>0</v>
      </c>
      <c r="CK23" s="230">
        <v>0</v>
      </c>
      <c r="CL23" s="76">
        <f t="shared" si="2"/>
        <v>157500000</v>
      </c>
      <c r="CM23" s="229">
        <f t="shared" si="37"/>
        <v>55125000</v>
      </c>
      <c r="CN23" s="229">
        <f t="shared" si="22"/>
        <v>0</v>
      </c>
      <c r="CO23" s="229">
        <f t="shared" si="23"/>
        <v>0</v>
      </c>
      <c r="CP23" s="229">
        <f t="shared" si="24"/>
        <v>0</v>
      </c>
      <c r="CQ23" s="229">
        <f t="shared" si="25"/>
        <v>0</v>
      </c>
      <c r="CR23" s="229">
        <f t="shared" si="26"/>
        <v>0</v>
      </c>
      <c r="CS23" s="229">
        <f t="shared" si="27"/>
        <v>110250000</v>
      </c>
      <c r="CT23" s="229">
        <f t="shared" si="28"/>
        <v>0</v>
      </c>
      <c r="CU23" s="229">
        <f t="shared" si="29"/>
        <v>0</v>
      </c>
      <c r="CV23" s="229">
        <f t="shared" si="30"/>
        <v>0</v>
      </c>
      <c r="CW23" s="229">
        <f t="shared" si="31"/>
        <v>0</v>
      </c>
      <c r="CX23" s="229">
        <f t="shared" si="32"/>
        <v>0</v>
      </c>
      <c r="CY23" s="229">
        <f t="shared" si="33"/>
        <v>0</v>
      </c>
      <c r="CZ23" s="229">
        <f t="shared" si="34"/>
        <v>0</v>
      </c>
      <c r="DA23" s="229">
        <f t="shared" si="35"/>
        <v>0</v>
      </c>
      <c r="DB23" s="229">
        <f t="shared" si="36"/>
        <v>0</v>
      </c>
      <c r="DC23" s="75">
        <f t="shared" si="19"/>
        <v>165375000</v>
      </c>
      <c r="DD23" s="74">
        <f t="shared" si="20"/>
        <v>683423635.79999995</v>
      </c>
      <c r="DE23" s="31" t="s">
        <v>718</v>
      </c>
    </row>
    <row r="24" spans="1:109" s="19" customFormat="1" ht="88.5" customHeight="1" x14ac:dyDescent="0.35">
      <c r="A24" s="51" t="s">
        <v>576</v>
      </c>
      <c r="B24" s="51" t="s">
        <v>575</v>
      </c>
      <c r="C24" s="42">
        <v>270040004</v>
      </c>
      <c r="D24" s="50" t="s">
        <v>732</v>
      </c>
      <c r="E24" s="49" t="s">
        <v>731</v>
      </c>
      <c r="F24" s="48">
        <v>5822</v>
      </c>
      <c r="G24" s="48">
        <v>5822</v>
      </c>
      <c r="H24" s="156" t="s">
        <v>747</v>
      </c>
      <c r="I24" s="31" t="s">
        <v>729</v>
      </c>
      <c r="J24" s="31" t="s">
        <v>728</v>
      </c>
      <c r="K24" s="45" t="s">
        <v>18</v>
      </c>
      <c r="L24" s="31" t="s">
        <v>746</v>
      </c>
      <c r="M24" s="31">
        <v>49119</v>
      </c>
      <c r="N24" s="45">
        <v>43</v>
      </c>
      <c r="O24" s="31" t="s">
        <v>726</v>
      </c>
      <c r="P24" s="45" t="s">
        <v>745</v>
      </c>
      <c r="Q24" s="31" t="s">
        <v>739</v>
      </c>
      <c r="R24" s="79">
        <v>4301004</v>
      </c>
      <c r="S24" s="31" t="s">
        <v>744</v>
      </c>
      <c r="T24" s="188">
        <v>430100400</v>
      </c>
      <c r="U24" s="31" t="s">
        <v>743</v>
      </c>
      <c r="V24" s="43" t="s">
        <v>742</v>
      </c>
      <c r="W24" s="179">
        <v>2</v>
      </c>
      <c r="X24" s="179" t="s">
        <v>735</v>
      </c>
      <c r="Y24" s="45">
        <v>2023</v>
      </c>
      <c r="Z24" s="78" t="s">
        <v>733</v>
      </c>
      <c r="AA24" s="45">
        <v>10</v>
      </c>
      <c r="AB24" s="45" t="s">
        <v>5</v>
      </c>
      <c r="AC24" s="45" t="s">
        <v>221</v>
      </c>
      <c r="AD24" s="31" t="s">
        <v>220</v>
      </c>
      <c r="AE24" s="83">
        <v>2023765630043</v>
      </c>
      <c r="AF24" s="42" t="s">
        <v>47</v>
      </c>
      <c r="AG24" s="232">
        <v>2</v>
      </c>
      <c r="AH24" s="232">
        <v>2</v>
      </c>
      <c r="AI24" s="232">
        <v>3</v>
      </c>
      <c r="AJ24" s="232">
        <v>3</v>
      </c>
      <c r="AK24" s="38" t="s">
        <v>125</v>
      </c>
      <c r="AL24" s="128"/>
      <c r="AM24" s="127"/>
      <c r="AN24" s="240">
        <v>50000000</v>
      </c>
      <c r="AO24" s="34">
        <v>0</v>
      </c>
      <c r="AP24" s="34">
        <v>0</v>
      </c>
      <c r="AQ24" s="34">
        <v>0</v>
      </c>
      <c r="AR24" s="34">
        <v>0</v>
      </c>
      <c r="AS24" s="34">
        <v>0</v>
      </c>
      <c r="AT24" s="34">
        <v>0</v>
      </c>
      <c r="AU24" s="34">
        <v>0</v>
      </c>
      <c r="AV24" s="34">
        <v>0</v>
      </c>
      <c r="AW24" s="34">
        <v>0</v>
      </c>
      <c r="AX24" s="34">
        <v>0</v>
      </c>
      <c r="AY24" s="34">
        <v>0</v>
      </c>
      <c r="AZ24" s="34">
        <v>0</v>
      </c>
      <c r="BA24" s="34">
        <v>0</v>
      </c>
      <c r="BB24" s="34">
        <v>0</v>
      </c>
      <c r="BC24" s="34">
        <v>0</v>
      </c>
      <c r="BD24" s="77">
        <f t="shared" si="0"/>
        <v>50000000</v>
      </c>
      <c r="BE24" s="34">
        <v>50000000</v>
      </c>
      <c r="BF24" s="34">
        <v>0</v>
      </c>
      <c r="BG24" s="34">
        <v>0</v>
      </c>
      <c r="BH24" s="34">
        <v>0</v>
      </c>
      <c r="BI24" s="34">
        <v>0</v>
      </c>
      <c r="BJ24" s="34">
        <v>0</v>
      </c>
      <c r="BK24" s="34">
        <v>0</v>
      </c>
      <c r="BL24" s="34">
        <v>0</v>
      </c>
      <c r="BM24" s="92">
        <v>0</v>
      </c>
      <c r="BN24" s="34">
        <v>0</v>
      </c>
      <c r="BO24" s="34">
        <v>0</v>
      </c>
      <c r="BP24" s="34">
        <v>0</v>
      </c>
      <c r="BQ24" s="34">
        <v>0</v>
      </c>
      <c r="BR24" s="34">
        <v>0</v>
      </c>
      <c r="BS24" s="34">
        <v>0</v>
      </c>
      <c r="BT24" s="34">
        <v>0</v>
      </c>
      <c r="BU24" s="77">
        <f t="shared" si="1"/>
        <v>50000000</v>
      </c>
      <c r="BV24" s="230">
        <v>52500000</v>
      </c>
      <c r="BW24" s="230">
        <v>0</v>
      </c>
      <c r="BX24" s="230">
        <v>0</v>
      </c>
      <c r="BY24" s="230">
        <v>0</v>
      </c>
      <c r="BZ24" s="230">
        <v>0</v>
      </c>
      <c r="CA24" s="230">
        <v>0</v>
      </c>
      <c r="CB24" s="230">
        <v>0</v>
      </c>
      <c r="CC24" s="230">
        <v>0</v>
      </c>
      <c r="CD24" s="230">
        <v>0</v>
      </c>
      <c r="CE24" s="230">
        <v>0</v>
      </c>
      <c r="CF24" s="230">
        <v>0</v>
      </c>
      <c r="CG24" s="230">
        <v>0</v>
      </c>
      <c r="CH24" s="230">
        <v>0</v>
      </c>
      <c r="CI24" s="230">
        <v>0</v>
      </c>
      <c r="CJ24" s="230">
        <v>0</v>
      </c>
      <c r="CK24" s="230">
        <v>0</v>
      </c>
      <c r="CL24" s="76">
        <f t="shared" si="2"/>
        <v>52500000</v>
      </c>
      <c r="CM24" s="229">
        <f t="shared" si="37"/>
        <v>55125000</v>
      </c>
      <c r="CN24" s="229">
        <f t="shared" si="22"/>
        <v>0</v>
      </c>
      <c r="CO24" s="229">
        <f t="shared" si="23"/>
        <v>0</v>
      </c>
      <c r="CP24" s="229">
        <f t="shared" si="24"/>
        <v>0</v>
      </c>
      <c r="CQ24" s="229">
        <f t="shared" si="25"/>
        <v>0</v>
      </c>
      <c r="CR24" s="229">
        <f t="shared" si="26"/>
        <v>0</v>
      </c>
      <c r="CS24" s="229">
        <f t="shared" si="27"/>
        <v>0</v>
      </c>
      <c r="CT24" s="229">
        <f t="shared" si="28"/>
        <v>0</v>
      </c>
      <c r="CU24" s="229">
        <f t="shared" si="29"/>
        <v>0</v>
      </c>
      <c r="CV24" s="229">
        <f t="shared" si="30"/>
        <v>0</v>
      </c>
      <c r="CW24" s="229">
        <f t="shared" si="31"/>
        <v>0</v>
      </c>
      <c r="CX24" s="229">
        <f t="shared" si="32"/>
        <v>0</v>
      </c>
      <c r="CY24" s="229">
        <f t="shared" si="33"/>
        <v>0</v>
      </c>
      <c r="CZ24" s="229">
        <f t="shared" si="34"/>
        <v>0</v>
      </c>
      <c r="DA24" s="229">
        <f t="shared" si="35"/>
        <v>0</v>
      </c>
      <c r="DB24" s="229">
        <f t="shared" si="36"/>
        <v>0</v>
      </c>
      <c r="DC24" s="75">
        <f t="shared" si="19"/>
        <v>55125000</v>
      </c>
      <c r="DD24" s="74">
        <f t="shared" si="20"/>
        <v>207625000</v>
      </c>
      <c r="DE24" s="31" t="s">
        <v>718</v>
      </c>
    </row>
    <row r="25" spans="1:109" s="19" customFormat="1" ht="174" customHeight="1" x14ac:dyDescent="0.35">
      <c r="A25" s="51" t="s">
        <v>576</v>
      </c>
      <c r="B25" s="51" t="s">
        <v>575</v>
      </c>
      <c r="C25" s="42">
        <v>270040005</v>
      </c>
      <c r="D25" s="50" t="s">
        <v>732</v>
      </c>
      <c r="E25" s="49" t="s">
        <v>731</v>
      </c>
      <c r="F25" s="48">
        <v>5822</v>
      </c>
      <c r="G25" s="48">
        <v>5822</v>
      </c>
      <c r="H25" s="239" t="s">
        <v>741</v>
      </c>
      <c r="I25" s="233" t="s">
        <v>729</v>
      </c>
      <c r="J25" s="233" t="s">
        <v>728</v>
      </c>
      <c r="K25" s="235" t="s">
        <v>18</v>
      </c>
      <c r="L25" s="233" t="s">
        <v>740</v>
      </c>
      <c r="M25" s="233">
        <v>49119</v>
      </c>
      <c r="N25" s="235">
        <v>43</v>
      </c>
      <c r="O25" s="233" t="s">
        <v>726</v>
      </c>
      <c r="P25" s="235">
        <v>4301</v>
      </c>
      <c r="Q25" s="233" t="s">
        <v>739</v>
      </c>
      <c r="R25" s="238">
        <v>4301038</v>
      </c>
      <c r="S25" s="233" t="s">
        <v>738</v>
      </c>
      <c r="T25" s="237">
        <v>430103801</v>
      </c>
      <c r="U25" s="233" t="s">
        <v>737</v>
      </c>
      <c r="V25" s="43" t="s">
        <v>736</v>
      </c>
      <c r="W25" s="179">
        <v>10</v>
      </c>
      <c r="X25" s="179" t="s">
        <v>735</v>
      </c>
      <c r="Y25" s="235" t="s">
        <v>734</v>
      </c>
      <c r="Z25" s="236" t="s">
        <v>733</v>
      </c>
      <c r="AA25" s="235">
        <v>12</v>
      </c>
      <c r="AB25" s="235" t="s">
        <v>5</v>
      </c>
      <c r="AC25" s="234" t="s">
        <v>444</v>
      </c>
      <c r="AD25" s="233" t="s">
        <v>443</v>
      </c>
      <c r="AE25" s="232" t="s">
        <v>27</v>
      </c>
      <c r="AF25" s="42" t="s">
        <v>47</v>
      </c>
      <c r="AG25" s="232">
        <v>0</v>
      </c>
      <c r="AH25" s="232">
        <v>4</v>
      </c>
      <c r="AI25" s="232">
        <v>4</v>
      </c>
      <c r="AJ25" s="232">
        <v>4</v>
      </c>
      <c r="AK25" s="38" t="s">
        <v>330</v>
      </c>
      <c r="AL25" s="128"/>
      <c r="AM25" s="127"/>
      <c r="AN25" s="34">
        <v>0</v>
      </c>
      <c r="AO25" s="34">
        <v>0</v>
      </c>
      <c r="AP25" s="34">
        <v>0</v>
      </c>
      <c r="AQ25" s="34">
        <v>0</v>
      </c>
      <c r="AR25" s="34">
        <v>0</v>
      </c>
      <c r="AS25" s="34">
        <v>0</v>
      </c>
      <c r="AT25" s="34">
        <v>0</v>
      </c>
      <c r="AU25" s="34">
        <v>0</v>
      </c>
      <c r="AV25" s="34">
        <v>0</v>
      </c>
      <c r="AW25" s="34">
        <v>0</v>
      </c>
      <c r="AX25" s="34">
        <v>0</v>
      </c>
      <c r="AY25" s="34">
        <v>0</v>
      </c>
      <c r="AZ25" s="34">
        <v>0</v>
      </c>
      <c r="BA25" s="34">
        <v>0</v>
      </c>
      <c r="BB25" s="34">
        <v>0</v>
      </c>
      <c r="BC25" s="34">
        <v>0</v>
      </c>
      <c r="BD25" s="77">
        <f t="shared" si="0"/>
        <v>0</v>
      </c>
      <c r="BE25" s="231">
        <v>70000000</v>
      </c>
      <c r="BF25" s="34">
        <v>0</v>
      </c>
      <c r="BG25" s="34">
        <v>0</v>
      </c>
      <c r="BH25" s="34">
        <v>0</v>
      </c>
      <c r="BI25" s="34">
        <v>0</v>
      </c>
      <c r="BJ25" s="34">
        <v>0</v>
      </c>
      <c r="BK25" s="34">
        <v>0</v>
      </c>
      <c r="BL25" s="34">
        <v>0</v>
      </c>
      <c r="BM25" s="34">
        <v>0</v>
      </c>
      <c r="BN25" s="34">
        <v>0</v>
      </c>
      <c r="BO25" s="34">
        <v>0</v>
      </c>
      <c r="BP25" s="34">
        <v>0</v>
      </c>
      <c r="BQ25" s="34">
        <v>0</v>
      </c>
      <c r="BR25" s="34">
        <v>0</v>
      </c>
      <c r="BS25" s="34">
        <v>0</v>
      </c>
      <c r="BT25" s="34">
        <v>0</v>
      </c>
      <c r="BU25" s="77">
        <f t="shared" si="1"/>
        <v>70000000</v>
      </c>
      <c r="BV25" s="230">
        <v>73500000</v>
      </c>
      <c r="BW25" s="230">
        <v>0</v>
      </c>
      <c r="BX25" s="230">
        <v>0</v>
      </c>
      <c r="BY25" s="230">
        <v>0</v>
      </c>
      <c r="BZ25" s="230">
        <v>0</v>
      </c>
      <c r="CA25" s="230">
        <v>0</v>
      </c>
      <c r="CB25" s="230">
        <v>0</v>
      </c>
      <c r="CC25" s="230">
        <v>0</v>
      </c>
      <c r="CD25" s="230">
        <v>0</v>
      </c>
      <c r="CE25" s="230">
        <v>0</v>
      </c>
      <c r="CF25" s="230">
        <v>0</v>
      </c>
      <c r="CG25" s="230">
        <v>0</v>
      </c>
      <c r="CH25" s="230">
        <v>0</v>
      </c>
      <c r="CI25" s="230">
        <v>0</v>
      </c>
      <c r="CJ25" s="230">
        <v>0</v>
      </c>
      <c r="CK25" s="230">
        <v>0</v>
      </c>
      <c r="CL25" s="76">
        <f t="shared" si="2"/>
        <v>73500000</v>
      </c>
      <c r="CM25" s="229">
        <f t="shared" si="37"/>
        <v>77175000</v>
      </c>
      <c r="CN25" s="229">
        <f t="shared" si="22"/>
        <v>0</v>
      </c>
      <c r="CO25" s="229">
        <f t="shared" si="23"/>
        <v>0</v>
      </c>
      <c r="CP25" s="229">
        <f t="shared" si="24"/>
        <v>0</v>
      </c>
      <c r="CQ25" s="229">
        <f t="shared" si="25"/>
        <v>0</v>
      </c>
      <c r="CR25" s="229">
        <f t="shared" si="26"/>
        <v>0</v>
      </c>
      <c r="CS25" s="229">
        <f t="shared" si="27"/>
        <v>0</v>
      </c>
      <c r="CT25" s="229">
        <f t="shared" si="28"/>
        <v>0</v>
      </c>
      <c r="CU25" s="229">
        <f t="shared" si="29"/>
        <v>0</v>
      </c>
      <c r="CV25" s="229">
        <f t="shared" si="30"/>
        <v>0</v>
      </c>
      <c r="CW25" s="229">
        <f t="shared" si="31"/>
        <v>0</v>
      </c>
      <c r="CX25" s="229">
        <f t="shared" si="32"/>
        <v>0</v>
      </c>
      <c r="CY25" s="229">
        <f t="shared" si="33"/>
        <v>0</v>
      </c>
      <c r="CZ25" s="229">
        <f t="shared" si="34"/>
        <v>0</v>
      </c>
      <c r="DA25" s="229">
        <f t="shared" si="35"/>
        <v>0</v>
      </c>
      <c r="DB25" s="229">
        <f t="shared" si="36"/>
        <v>0</v>
      </c>
      <c r="DC25" s="75">
        <f t="shared" si="19"/>
        <v>77175000</v>
      </c>
      <c r="DD25" s="74">
        <f t="shared" si="20"/>
        <v>220675000</v>
      </c>
      <c r="DE25" s="31" t="s">
        <v>718</v>
      </c>
    </row>
    <row r="26" spans="1:109" s="52" customFormat="1" ht="188.25" customHeight="1" x14ac:dyDescent="0.35">
      <c r="A26" s="73" t="s">
        <v>576</v>
      </c>
      <c r="B26" s="73" t="s">
        <v>575</v>
      </c>
      <c r="C26" s="64">
        <v>270040006</v>
      </c>
      <c r="D26" s="72" t="s">
        <v>732</v>
      </c>
      <c r="E26" s="71" t="s">
        <v>731</v>
      </c>
      <c r="F26" s="82">
        <v>5822</v>
      </c>
      <c r="G26" s="82">
        <v>5822</v>
      </c>
      <c r="H26" s="158" t="s">
        <v>730</v>
      </c>
      <c r="I26" s="53" t="s">
        <v>729</v>
      </c>
      <c r="J26" s="53" t="s">
        <v>728</v>
      </c>
      <c r="K26" s="65" t="s">
        <v>18</v>
      </c>
      <c r="L26" s="53" t="s">
        <v>727</v>
      </c>
      <c r="M26" s="53">
        <v>129</v>
      </c>
      <c r="N26" s="65">
        <v>43</v>
      </c>
      <c r="O26" s="53" t="s">
        <v>726</v>
      </c>
      <c r="P26" s="65">
        <v>4302</v>
      </c>
      <c r="Q26" s="53" t="s">
        <v>725</v>
      </c>
      <c r="R26" s="68">
        <v>4302002</v>
      </c>
      <c r="S26" s="53" t="s">
        <v>724</v>
      </c>
      <c r="T26" s="193">
        <v>430200200</v>
      </c>
      <c r="U26" s="53" t="s">
        <v>723</v>
      </c>
      <c r="V26" s="67" t="s">
        <v>722</v>
      </c>
      <c r="W26" s="105">
        <v>0</v>
      </c>
      <c r="X26" s="105" t="s">
        <v>721</v>
      </c>
      <c r="Y26" s="65" t="s">
        <v>720</v>
      </c>
      <c r="Z26" s="66" t="s">
        <v>719</v>
      </c>
      <c r="AA26" s="65">
        <v>40</v>
      </c>
      <c r="AB26" s="65" t="s">
        <v>5</v>
      </c>
      <c r="AC26" s="65" t="s">
        <v>444</v>
      </c>
      <c r="AD26" s="53" t="s">
        <v>443</v>
      </c>
      <c r="AE26" s="86" t="s">
        <v>27</v>
      </c>
      <c r="AF26" s="62" t="s">
        <v>47</v>
      </c>
      <c r="AG26" s="86">
        <v>0</v>
      </c>
      <c r="AH26" s="228">
        <v>12</v>
      </c>
      <c r="AI26" s="228">
        <v>13</v>
      </c>
      <c r="AJ26" s="228">
        <v>15</v>
      </c>
      <c r="AK26" s="60" t="s">
        <v>330</v>
      </c>
      <c r="AL26" s="108"/>
      <c r="AM26" s="107"/>
      <c r="AN26" s="55">
        <v>0</v>
      </c>
      <c r="AO26" s="55">
        <v>0</v>
      </c>
      <c r="AP26" s="55">
        <v>0</v>
      </c>
      <c r="AQ26" s="55">
        <v>0</v>
      </c>
      <c r="AR26" s="55">
        <v>0</v>
      </c>
      <c r="AS26" s="55">
        <v>0</v>
      </c>
      <c r="AT26" s="55">
        <v>0</v>
      </c>
      <c r="AU26" s="55">
        <v>0</v>
      </c>
      <c r="AV26" s="55">
        <v>0</v>
      </c>
      <c r="AW26" s="55">
        <v>0</v>
      </c>
      <c r="AX26" s="55">
        <v>0</v>
      </c>
      <c r="AY26" s="55">
        <v>0</v>
      </c>
      <c r="AZ26" s="55">
        <v>0</v>
      </c>
      <c r="BA26" s="55">
        <v>0</v>
      </c>
      <c r="BB26" s="55">
        <v>0</v>
      </c>
      <c r="BC26" s="55">
        <v>0</v>
      </c>
      <c r="BD26" s="57">
        <f t="shared" si="0"/>
        <v>0</v>
      </c>
      <c r="BE26" s="55">
        <v>30000000</v>
      </c>
      <c r="BF26" s="55">
        <v>0</v>
      </c>
      <c r="BG26" s="55">
        <v>0</v>
      </c>
      <c r="BH26" s="55">
        <v>0</v>
      </c>
      <c r="BI26" s="55">
        <v>0</v>
      </c>
      <c r="BJ26" s="55">
        <v>0</v>
      </c>
      <c r="BK26" s="55">
        <v>0</v>
      </c>
      <c r="BL26" s="55">
        <v>0</v>
      </c>
      <c r="BM26" s="55">
        <v>0</v>
      </c>
      <c r="BN26" s="55">
        <v>0</v>
      </c>
      <c r="BO26" s="55">
        <v>0</v>
      </c>
      <c r="BP26" s="55">
        <v>0</v>
      </c>
      <c r="BQ26" s="55">
        <v>0</v>
      </c>
      <c r="BR26" s="55">
        <v>0</v>
      </c>
      <c r="BS26" s="55">
        <v>0</v>
      </c>
      <c r="BT26" s="55">
        <v>0</v>
      </c>
      <c r="BU26" s="57">
        <f t="shared" si="1"/>
        <v>30000000</v>
      </c>
      <c r="BV26" s="227">
        <v>31500000</v>
      </c>
      <c r="BW26" s="227">
        <v>0</v>
      </c>
      <c r="BX26" s="227">
        <v>0</v>
      </c>
      <c r="BY26" s="227">
        <v>0</v>
      </c>
      <c r="BZ26" s="227">
        <v>0</v>
      </c>
      <c r="CA26" s="227">
        <v>0</v>
      </c>
      <c r="CB26" s="227">
        <v>0</v>
      </c>
      <c r="CC26" s="227">
        <v>0</v>
      </c>
      <c r="CD26" s="227">
        <v>0</v>
      </c>
      <c r="CE26" s="227">
        <v>0</v>
      </c>
      <c r="CF26" s="227">
        <v>0</v>
      </c>
      <c r="CG26" s="227">
        <v>0</v>
      </c>
      <c r="CH26" s="227">
        <v>0</v>
      </c>
      <c r="CI26" s="227">
        <v>0</v>
      </c>
      <c r="CJ26" s="227">
        <v>0</v>
      </c>
      <c r="CK26" s="227">
        <v>0</v>
      </c>
      <c r="CL26" s="56">
        <f t="shared" si="2"/>
        <v>31500000</v>
      </c>
      <c r="CM26" s="226">
        <f t="shared" si="37"/>
        <v>33075000</v>
      </c>
      <c r="CN26" s="226">
        <f t="shared" si="22"/>
        <v>0</v>
      </c>
      <c r="CO26" s="226">
        <f t="shared" si="23"/>
        <v>0</v>
      </c>
      <c r="CP26" s="226">
        <f t="shared" si="24"/>
        <v>0</v>
      </c>
      <c r="CQ26" s="226">
        <f t="shared" si="25"/>
        <v>0</v>
      </c>
      <c r="CR26" s="226">
        <f t="shared" si="26"/>
        <v>0</v>
      </c>
      <c r="CS26" s="226">
        <f t="shared" si="27"/>
        <v>0</v>
      </c>
      <c r="CT26" s="226">
        <f t="shared" si="28"/>
        <v>0</v>
      </c>
      <c r="CU26" s="226">
        <f t="shared" si="29"/>
        <v>0</v>
      </c>
      <c r="CV26" s="226">
        <f t="shared" si="30"/>
        <v>0</v>
      </c>
      <c r="CW26" s="226">
        <f t="shared" si="31"/>
        <v>0</v>
      </c>
      <c r="CX26" s="226">
        <f t="shared" si="32"/>
        <v>0</v>
      </c>
      <c r="CY26" s="226">
        <f t="shared" si="33"/>
        <v>0</v>
      </c>
      <c r="CZ26" s="226">
        <f t="shared" si="34"/>
        <v>0</v>
      </c>
      <c r="DA26" s="226">
        <f t="shared" si="35"/>
        <v>0</v>
      </c>
      <c r="DB26" s="226">
        <f t="shared" si="36"/>
        <v>0</v>
      </c>
      <c r="DC26" s="54">
        <f t="shared" si="19"/>
        <v>33075000</v>
      </c>
      <c r="DD26" s="54">
        <f t="shared" si="20"/>
        <v>94575000</v>
      </c>
      <c r="DE26" s="53" t="s">
        <v>718</v>
      </c>
    </row>
    <row r="27" spans="1:109" s="19" customFormat="1" ht="133.5" customHeight="1" x14ac:dyDescent="0.35">
      <c r="A27" s="51" t="s">
        <v>576</v>
      </c>
      <c r="B27" s="51" t="s">
        <v>575</v>
      </c>
      <c r="C27" s="42">
        <v>50020018</v>
      </c>
      <c r="D27" s="50" t="s">
        <v>684</v>
      </c>
      <c r="E27" s="49" t="s">
        <v>683</v>
      </c>
      <c r="F27" s="223">
        <v>0.8579</v>
      </c>
      <c r="G27" s="222">
        <v>0.95</v>
      </c>
      <c r="H27" s="156" t="s">
        <v>717</v>
      </c>
      <c r="I27" s="31" t="s">
        <v>716</v>
      </c>
      <c r="J27" s="31" t="s">
        <v>715</v>
      </c>
      <c r="K27" s="45" t="s">
        <v>18</v>
      </c>
      <c r="L27" s="31" t="s">
        <v>678</v>
      </c>
      <c r="M27" s="31" t="s">
        <v>714</v>
      </c>
      <c r="N27" s="45">
        <v>19</v>
      </c>
      <c r="O27" s="31" t="s">
        <v>676</v>
      </c>
      <c r="P27" s="45">
        <v>1905</v>
      </c>
      <c r="Q27" s="31" t="s">
        <v>713</v>
      </c>
      <c r="R27" s="79">
        <v>1905054</v>
      </c>
      <c r="S27" s="31" t="s">
        <v>712</v>
      </c>
      <c r="T27" s="188">
        <v>190505401</v>
      </c>
      <c r="U27" s="31" t="s">
        <v>711</v>
      </c>
      <c r="V27" s="43" t="s">
        <v>710</v>
      </c>
      <c r="W27" s="179">
        <v>13077</v>
      </c>
      <c r="X27" s="179" t="s">
        <v>96</v>
      </c>
      <c r="Y27" s="45">
        <v>2023</v>
      </c>
      <c r="Z27" s="78" t="s">
        <v>704</v>
      </c>
      <c r="AA27" s="45">
        <v>22931</v>
      </c>
      <c r="AB27" s="45" t="s">
        <v>5</v>
      </c>
      <c r="AC27" s="45" t="s">
        <v>670</v>
      </c>
      <c r="AD27" s="31" t="s">
        <v>669</v>
      </c>
      <c r="AE27" s="220" t="s">
        <v>709</v>
      </c>
      <c r="AF27" s="37" t="s">
        <v>2</v>
      </c>
      <c r="AG27" s="221">
        <v>22931</v>
      </c>
      <c r="AH27" s="221">
        <v>22931</v>
      </c>
      <c r="AI27" s="221">
        <v>22931</v>
      </c>
      <c r="AJ27" s="221">
        <v>22931</v>
      </c>
      <c r="AK27" s="38" t="str">
        <f>+IF(AF27="Incremento",IF((SUM(AG27:AJ27)=AA27),"BIEN","NP"),IF((SUM(AG27:AJ27)/4)=AA27,"BIEN","NP"))</f>
        <v>BIEN</v>
      </c>
      <c r="AL27" s="128"/>
      <c r="AM27" s="127"/>
      <c r="AN27" s="34">
        <v>0</v>
      </c>
      <c r="AO27" s="34">
        <v>0</v>
      </c>
      <c r="AP27" s="34">
        <v>0</v>
      </c>
      <c r="AQ27" s="92">
        <v>340000000</v>
      </c>
      <c r="AR27" s="34">
        <v>0</v>
      </c>
      <c r="AS27" s="34">
        <v>0</v>
      </c>
      <c r="AT27" s="34">
        <v>0</v>
      </c>
      <c r="AU27" s="34">
        <v>0</v>
      </c>
      <c r="AV27" s="34">
        <v>0</v>
      </c>
      <c r="AW27" s="34">
        <v>0</v>
      </c>
      <c r="AX27" s="34">
        <v>0</v>
      </c>
      <c r="AY27" s="34">
        <v>0</v>
      </c>
      <c r="AZ27" s="34">
        <v>0</v>
      </c>
      <c r="BA27" s="34">
        <v>0</v>
      </c>
      <c r="BB27" s="34">
        <v>0</v>
      </c>
      <c r="BC27" s="34">
        <v>128588374</v>
      </c>
      <c r="BD27" s="77">
        <f t="shared" si="0"/>
        <v>468588374</v>
      </c>
      <c r="BE27" s="34">
        <v>0</v>
      </c>
      <c r="BF27" s="34">
        <v>0</v>
      </c>
      <c r="BG27" s="34">
        <v>0</v>
      </c>
      <c r="BH27" s="92">
        <v>358700000</v>
      </c>
      <c r="BI27" s="34">
        <v>0</v>
      </c>
      <c r="BJ27" s="34">
        <v>0</v>
      </c>
      <c r="BK27" s="34">
        <v>0</v>
      </c>
      <c r="BL27" s="34">
        <v>0</v>
      </c>
      <c r="BM27" s="34">
        <v>0</v>
      </c>
      <c r="BN27" s="34">
        <v>0</v>
      </c>
      <c r="BO27" s="34">
        <v>0</v>
      </c>
      <c r="BP27" s="34">
        <v>0</v>
      </c>
      <c r="BQ27" s="34">
        <v>0</v>
      </c>
      <c r="BR27" s="34">
        <v>0</v>
      </c>
      <c r="BS27" s="34">
        <v>0</v>
      </c>
      <c r="BT27" s="34">
        <v>135660734.56999999</v>
      </c>
      <c r="BU27" s="77">
        <f t="shared" si="1"/>
        <v>494360734.56999999</v>
      </c>
      <c r="BV27" s="34">
        <v>0</v>
      </c>
      <c r="BW27" s="34">
        <v>0</v>
      </c>
      <c r="BX27" s="34">
        <v>0</v>
      </c>
      <c r="BY27" s="34">
        <v>376635000</v>
      </c>
      <c r="BZ27" s="34">
        <v>0</v>
      </c>
      <c r="CA27" s="34">
        <v>0</v>
      </c>
      <c r="CB27" s="34">
        <v>0</v>
      </c>
      <c r="CC27" s="34">
        <v>0</v>
      </c>
      <c r="CD27" s="34">
        <v>0</v>
      </c>
      <c r="CE27" s="34">
        <v>0</v>
      </c>
      <c r="CF27" s="34">
        <v>0</v>
      </c>
      <c r="CG27" s="34">
        <v>0</v>
      </c>
      <c r="CH27" s="34">
        <v>0</v>
      </c>
      <c r="CI27" s="34">
        <v>0</v>
      </c>
      <c r="CJ27" s="34">
        <v>0</v>
      </c>
      <c r="CK27" s="34">
        <v>142443771.2985</v>
      </c>
      <c r="CL27" s="76">
        <f t="shared" si="2"/>
        <v>519078771.2985</v>
      </c>
      <c r="CM27" s="34">
        <f t="shared" si="37"/>
        <v>0</v>
      </c>
      <c r="CN27" s="34">
        <f t="shared" si="22"/>
        <v>0</v>
      </c>
      <c r="CO27" s="34">
        <f t="shared" si="23"/>
        <v>0</v>
      </c>
      <c r="CP27" s="34">
        <f t="shared" si="24"/>
        <v>395466750</v>
      </c>
      <c r="CQ27" s="34">
        <f t="shared" si="25"/>
        <v>0</v>
      </c>
      <c r="CR27" s="34">
        <f t="shared" si="26"/>
        <v>0</v>
      </c>
      <c r="CS27" s="34">
        <f t="shared" si="27"/>
        <v>0</v>
      </c>
      <c r="CT27" s="34">
        <f t="shared" si="28"/>
        <v>0</v>
      </c>
      <c r="CU27" s="34">
        <f t="shared" si="29"/>
        <v>0</v>
      </c>
      <c r="CV27" s="34">
        <f t="shared" si="30"/>
        <v>0</v>
      </c>
      <c r="CW27" s="34">
        <f t="shared" si="31"/>
        <v>0</v>
      </c>
      <c r="CX27" s="34">
        <f t="shared" si="32"/>
        <v>0</v>
      </c>
      <c r="CY27" s="34">
        <f t="shared" si="33"/>
        <v>0</v>
      </c>
      <c r="CZ27" s="34">
        <f t="shared" si="34"/>
        <v>0</v>
      </c>
      <c r="DA27" s="34">
        <f t="shared" si="35"/>
        <v>0</v>
      </c>
      <c r="DB27" s="34">
        <f t="shared" si="36"/>
        <v>149565959.86342502</v>
      </c>
      <c r="DC27" s="75">
        <f t="shared" si="19"/>
        <v>545032709.86342502</v>
      </c>
      <c r="DD27" s="74">
        <f t="shared" si="20"/>
        <v>2027060589.731925</v>
      </c>
      <c r="DE27" s="31" t="s">
        <v>668</v>
      </c>
    </row>
    <row r="28" spans="1:109" s="52" customFormat="1" ht="147" x14ac:dyDescent="0.35">
      <c r="A28" s="73" t="s">
        <v>576</v>
      </c>
      <c r="B28" s="73" t="s">
        <v>575</v>
      </c>
      <c r="C28" s="64">
        <v>50020006</v>
      </c>
      <c r="D28" s="72" t="s">
        <v>708</v>
      </c>
      <c r="E28" s="71" t="s">
        <v>342</v>
      </c>
      <c r="F28" s="82">
        <v>10.99</v>
      </c>
      <c r="G28" s="96">
        <v>8.75</v>
      </c>
      <c r="H28" s="158" t="s">
        <v>693</v>
      </c>
      <c r="I28" s="53" t="s">
        <v>692</v>
      </c>
      <c r="J28" s="53" t="s">
        <v>691</v>
      </c>
      <c r="K28" s="65" t="s">
        <v>18</v>
      </c>
      <c r="L28" s="53" t="s">
        <v>690</v>
      </c>
      <c r="M28" s="53" t="s">
        <v>677</v>
      </c>
      <c r="N28" s="65">
        <v>19</v>
      </c>
      <c r="O28" s="53" t="s">
        <v>676</v>
      </c>
      <c r="P28" s="65">
        <v>1903</v>
      </c>
      <c r="Q28" s="53" t="s">
        <v>700</v>
      </c>
      <c r="R28" s="68">
        <v>1903025</v>
      </c>
      <c r="S28" s="53" t="s">
        <v>707</v>
      </c>
      <c r="T28" s="193">
        <v>190302500</v>
      </c>
      <c r="U28" s="53" t="s">
        <v>706</v>
      </c>
      <c r="V28" s="67" t="s">
        <v>705</v>
      </c>
      <c r="W28" s="105">
        <v>2</v>
      </c>
      <c r="X28" s="105" t="s">
        <v>96</v>
      </c>
      <c r="Y28" s="65">
        <v>2023</v>
      </c>
      <c r="Z28" s="66" t="s">
        <v>704</v>
      </c>
      <c r="AA28" s="65">
        <v>7</v>
      </c>
      <c r="AB28" s="65" t="s">
        <v>5</v>
      </c>
      <c r="AC28" s="65" t="s">
        <v>59</v>
      </c>
      <c r="AD28" s="53" t="s">
        <v>58</v>
      </c>
      <c r="AE28" s="224" t="s">
        <v>703</v>
      </c>
      <c r="AF28" s="62" t="s">
        <v>2</v>
      </c>
      <c r="AG28" s="225">
        <v>7</v>
      </c>
      <c r="AH28" s="61">
        <v>7</v>
      </c>
      <c r="AI28" s="61">
        <v>7</v>
      </c>
      <c r="AJ28" s="61">
        <v>7</v>
      </c>
      <c r="AK28" s="60" t="str">
        <f>+IF(AF28="Incremento",IF((SUM(AG28:AJ28)=AA28),"BIEN","NP"),IF((SUM(AG28:AJ28)/4)=AA28,"BIEN","NP"))</f>
        <v>BIEN</v>
      </c>
      <c r="AL28" s="108"/>
      <c r="AM28" s="107"/>
      <c r="AN28" s="55">
        <v>0</v>
      </c>
      <c r="AO28" s="55">
        <v>0</v>
      </c>
      <c r="AP28" s="55">
        <v>0</v>
      </c>
      <c r="AQ28" s="58">
        <v>330827400</v>
      </c>
      <c r="AR28" s="55">
        <v>0</v>
      </c>
      <c r="AS28" s="55">
        <v>0</v>
      </c>
      <c r="AT28" s="55">
        <v>0</v>
      </c>
      <c r="AU28" s="55">
        <v>0</v>
      </c>
      <c r="AV28" s="55">
        <v>0</v>
      </c>
      <c r="AW28" s="55">
        <v>0</v>
      </c>
      <c r="AX28" s="55">
        <v>0</v>
      </c>
      <c r="AY28" s="55">
        <v>0</v>
      </c>
      <c r="AZ28" s="55">
        <v>0</v>
      </c>
      <c r="BA28" s="55">
        <v>0</v>
      </c>
      <c r="BB28" s="55">
        <v>0</v>
      </c>
      <c r="BC28" s="55">
        <v>62315000</v>
      </c>
      <c r="BD28" s="57">
        <f t="shared" si="0"/>
        <v>393142400</v>
      </c>
      <c r="BE28" s="55">
        <v>0</v>
      </c>
      <c r="BF28" s="55">
        <v>0</v>
      </c>
      <c r="BG28" s="55">
        <v>0</v>
      </c>
      <c r="BH28" s="58">
        <v>383127084</v>
      </c>
      <c r="BI28" s="55">
        <v>0</v>
      </c>
      <c r="BJ28" s="55">
        <v>0</v>
      </c>
      <c r="BK28" s="55">
        <v>0</v>
      </c>
      <c r="BL28" s="55">
        <v>0</v>
      </c>
      <c r="BM28" s="55">
        <v>0</v>
      </c>
      <c r="BN28" s="55">
        <v>0</v>
      </c>
      <c r="BO28" s="55">
        <v>0</v>
      </c>
      <c r="BP28" s="55">
        <v>0</v>
      </c>
      <c r="BQ28" s="55">
        <v>0</v>
      </c>
      <c r="BR28" s="55">
        <v>0</v>
      </c>
      <c r="BS28" s="55">
        <v>0</v>
      </c>
      <c r="BT28" s="55">
        <v>130398000</v>
      </c>
      <c r="BU28" s="57">
        <f t="shared" si="1"/>
        <v>513525084</v>
      </c>
      <c r="BV28" s="55">
        <v>0</v>
      </c>
      <c r="BW28" s="55">
        <v>0</v>
      </c>
      <c r="BX28" s="55">
        <v>0</v>
      </c>
      <c r="BY28" s="55">
        <v>412783438.19999999</v>
      </c>
      <c r="BZ28" s="55">
        <v>0</v>
      </c>
      <c r="CA28" s="55">
        <v>0</v>
      </c>
      <c r="CB28" s="55">
        <v>0</v>
      </c>
      <c r="CC28" s="55">
        <v>0</v>
      </c>
      <c r="CD28" s="55">
        <v>0</v>
      </c>
      <c r="CE28" s="55">
        <v>0</v>
      </c>
      <c r="CF28" s="55">
        <v>0</v>
      </c>
      <c r="CG28" s="55">
        <v>0</v>
      </c>
      <c r="CH28" s="55">
        <v>0</v>
      </c>
      <c r="CI28" s="55">
        <v>0</v>
      </c>
      <c r="CJ28" s="55">
        <v>0</v>
      </c>
      <c r="CK28" s="55">
        <v>136917900</v>
      </c>
      <c r="CL28" s="56">
        <f t="shared" si="2"/>
        <v>549701338.20000005</v>
      </c>
      <c r="CM28" s="55">
        <f t="shared" si="37"/>
        <v>0</v>
      </c>
      <c r="CN28" s="55">
        <f t="shared" si="22"/>
        <v>0</v>
      </c>
      <c r="CO28" s="55">
        <f t="shared" si="23"/>
        <v>0</v>
      </c>
      <c r="CP28" s="55">
        <f t="shared" si="24"/>
        <v>433422610.11000001</v>
      </c>
      <c r="CQ28" s="55">
        <f t="shared" si="25"/>
        <v>0</v>
      </c>
      <c r="CR28" s="55">
        <f t="shared" si="26"/>
        <v>0</v>
      </c>
      <c r="CS28" s="55">
        <f t="shared" si="27"/>
        <v>0</v>
      </c>
      <c r="CT28" s="55">
        <f t="shared" si="28"/>
        <v>0</v>
      </c>
      <c r="CU28" s="55">
        <f t="shared" si="29"/>
        <v>0</v>
      </c>
      <c r="CV28" s="55">
        <f t="shared" si="30"/>
        <v>0</v>
      </c>
      <c r="CW28" s="55">
        <f t="shared" si="31"/>
        <v>0</v>
      </c>
      <c r="CX28" s="55">
        <f t="shared" si="32"/>
        <v>0</v>
      </c>
      <c r="CY28" s="55">
        <f t="shared" si="33"/>
        <v>0</v>
      </c>
      <c r="CZ28" s="55">
        <f t="shared" si="34"/>
        <v>0</v>
      </c>
      <c r="DA28" s="55">
        <f t="shared" si="35"/>
        <v>0</v>
      </c>
      <c r="DB28" s="55">
        <f t="shared" si="36"/>
        <v>143763795</v>
      </c>
      <c r="DC28" s="54">
        <f t="shared" si="19"/>
        <v>577186405.11000001</v>
      </c>
      <c r="DD28" s="54">
        <f t="shared" si="20"/>
        <v>2033555227.3099999</v>
      </c>
      <c r="DE28" s="53" t="s">
        <v>668</v>
      </c>
    </row>
    <row r="29" spans="1:109" s="52" customFormat="1" ht="126" x14ac:dyDescent="0.35">
      <c r="A29" s="73" t="s">
        <v>576</v>
      </c>
      <c r="B29" s="73" t="s">
        <v>575</v>
      </c>
      <c r="C29" s="64">
        <v>50020001</v>
      </c>
      <c r="D29" s="72" t="s">
        <v>702</v>
      </c>
      <c r="E29" s="71" t="s">
        <v>701</v>
      </c>
      <c r="F29" s="82">
        <v>303.5</v>
      </c>
      <c r="G29" s="96">
        <v>190.2</v>
      </c>
      <c r="H29" s="158" t="s">
        <v>693</v>
      </c>
      <c r="I29" s="53" t="s">
        <v>692</v>
      </c>
      <c r="J29" s="53" t="s">
        <v>691</v>
      </c>
      <c r="K29" s="65" t="s">
        <v>18</v>
      </c>
      <c r="L29" s="53" t="s">
        <v>690</v>
      </c>
      <c r="M29" s="53" t="s">
        <v>677</v>
      </c>
      <c r="N29" s="65">
        <v>19</v>
      </c>
      <c r="O29" s="53" t="s">
        <v>676</v>
      </c>
      <c r="P29" s="65">
        <v>1903</v>
      </c>
      <c r="Q29" s="53" t="s">
        <v>700</v>
      </c>
      <c r="R29" s="68">
        <v>1903051</v>
      </c>
      <c r="S29" s="53" t="s">
        <v>699</v>
      </c>
      <c r="T29" s="193">
        <v>190305100</v>
      </c>
      <c r="U29" s="53" t="s">
        <v>698</v>
      </c>
      <c r="V29" s="67" t="s">
        <v>697</v>
      </c>
      <c r="W29" s="105">
        <v>1</v>
      </c>
      <c r="X29" s="105" t="s">
        <v>96</v>
      </c>
      <c r="Y29" s="65">
        <v>2023</v>
      </c>
      <c r="Z29" s="66" t="s">
        <v>686</v>
      </c>
      <c r="AA29" s="65">
        <v>2</v>
      </c>
      <c r="AB29" s="65" t="s">
        <v>5</v>
      </c>
      <c r="AC29" s="65" t="s">
        <v>696</v>
      </c>
      <c r="AD29" s="53" t="s">
        <v>695</v>
      </c>
      <c r="AE29" s="224" t="s">
        <v>27</v>
      </c>
      <c r="AF29" s="62" t="s">
        <v>2</v>
      </c>
      <c r="AG29" s="105">
        <v>0</v>
      </c>
      <c r="AH29" s="65">
        <v>2</v>
      </c>
      <c r="AI29" s="65">
        <v>0</v>
      </c>
      <c r="AJ29" s="65">
        <v>0</v>
      </c>
      <c r="AK29" s="60" t="str">
        <f>+IF(AF29="Incremento",IF((SUM(AG29:AJ29)=AA29),"BIEN","NP"),IF((SUM(AG29:AJ29)/4)=AA29,"BIEN","NP"))</f>
        <v>NP</v>
      </c>
      <c r="AL29" s="108"/>
      <c r="AM29" s="107"/>
      <c r="AN29" s="55">
        <v>0</v>
      </c>
      <c r="AO29" s="55">
        <v>0</v>
      </c>
      <c r="AP29" s="55">
        <v>0</v>
      </c>
      <c r="AQ29" s="55">
        <v>0</v>
      </c>
      <c r="AR29" s="55">
        <v>0</v>
      </c>
      <c r="AS29" s="55">
        <v>0</v>
      </c>
      <c r="AT29" s="55">
        <v>0</v>
      </c>
      <c r="AU29" s="55">
        <v>0</v>
      </c>
      <c r="AV29" s="55">
        <v>0</v>
      </c>
      <c r="AW29" s="55">
        <v>0</v>
      </c>
      <c r="AX29" s="55">
        <v>0</v>
      </c>
      <c r="AY29" s="55">
        <v>0</v>
      </c>
      <c r="AZ29" s="55">
        <v>0</v>
      </c>
      <c r="BA29" s="55">
        <v>0</v>
      </c>
      <c r="BB29" s="55">
        <v>0</v>
      </c>
      <c r="BC29" s="55">
        <v>0</v>
      </c>
      <c r="BD29" s="57">
        <f t="shared" si="0"/>
        <v>0</v>
      </c>
      <c r="BE29" s="55">
        <v>0</v>
      </c>
      <c r="BF29" s="55">
        <v>0</v>
      </c>
      <c r="BG29" s="55">
        <v>0</v>
      </c>
      <c r="BH29" s="58">
        <v>10000000</v>
      </c>
      <c r="BI29" s="55">
        <v>0</v>
      </c>
      <c r="BJ29" s="55">
        <v>0</v>
      </c>
      <c r="BK29" s="55">
        <v>0</v>
      </c>
      <c r="BL29" s="55">
        <v>0</v>
      </c>
      <c r="BM29" s="55">
        <v>0</v>
      </c>
      <c r="BN29" s="55">
        <v>0</v>
      </c>
      <c r="BO29" s="55">
        <v>0</v>
      </c>
      <c r="BP29" s="55">
        <v>0</v>
      </c>
      <c r="BQ29" s="55">
        <v>0</v>
      </c>
      <c r="BR29" s="55">
        <v>0</v>
      </c>
      <c r="BS29" s="55">
        <v>0</v>
      </c>
      <c r="BT29" s="55">
        <v>0</v>
      </c>
      <c r="BU29" s="57">
        <f t="shared" si="1"/>
        <v>10000000</v>
      </c>
      <c r="BV29" s="55">
        <v>0</v>
      </c>
      <c r="BW29" s="55">
        <v>0</v>
      </c>
      <c r="BX29" s="55">
        <v>0</v>
      </c>
      <c r="BY29" s="55">
        <v>0</v>
      </c>
      <c r="BZ29" s="55">
        <v>0</v>
      </c>
      <c r="CA29" s="55">
        <v>0</v>
      </c>
      <c r="CB29" s="55">
        <v>0</v>
      </c>
      <c r="CC29" s="55">
        <v>0</v>
      </c>
      <c r="CD29" s="55">
        <v>0</v>
      </c>
      <c r="CE29" s="55">
        <v>0</v>
      </c>
      <c r="CF29" s="55">
        <v>0</v>
      </c>
      <c r="CG29" s="55">
        <v>0</v>
      </c>
      <c r="CH29" s="55">
        <v>0</v>
      </c>
      <c r="CI29" s="55">
        <v>0</v>
      </c>
      <c r="CJ29" s="55">
        <v>0</v>
      </c>
      <c r="CK29" s="55">
        <v>0</v>
      </c>
      <c r="CL29" s="56">
        <f t="shared" si="2"/>
        <v>0</v>
      </c>
      <c r="CM29" s="55">
        <f t="shared" si="37"/>
        <v>0</v>
      </c>
      <c r="CN29" s="55">
        <f t="shared" si="22"/>
        <v>0</v>
      </c>
      <c r="CO29" s="55">
        <f t="shared" si="23"/>
        <v>0</v>
      </c>
      <c r="CP29" s="55">
        <f t="shared" si="24"/>
        <v>0</v>
      </c>
      <c r="CQ29" s="55">
        <f t="shared" si="25"/>
        <v>0</v>
      </c>
      <c r="CR29" s="55">
        <f t="shared" si="26"/>
        <v>0</v>
      </c>
      <c r="CS29" s="55">
        <f t="shared" si="27"/>
        <v>0</v>
      </c>
      <c r="CT29" s="55">
        <f t="shared" si="28"/>
        <v>0</v>
      </c>
      <c r="CU29" s="55">
        <f t="shared" si="29"/>
        <v>0</v>
      </c>
      <c r="CV29" s="55">
        <f t="shared" si="30"/>
        <v>0</v>
      </c>
      <c r="CW29" s="55">
        <f t="shared" si="31"/>
        <v>0</v>
      </c>
      <c r="CX29" s="55">
        <f t="shared" si="32"/>
        <v>0</v>
      </c>
      <c r="CY29" s="55">
        <f t="shared" si="33"/>
        <v>0</v>
      </c>
      <c r="CZ29" s="55">
        <f t="shared" si="34"/>
        <v>0</v>
      </c>
      <c r="DA29" s="55">
        <f t="shared" si="35"/>
        <v>0</v>
      </c>
      <c r="DB29" s="55">
        <f t="shared" si="36"/>
        <v>0</v>
      </c>
      <c r="DC29" s="54">
        <f t="shared" si="19"/>
        <v>0</v>
      </c>
      <c r="DD29" s="54">
        <f t="shared" si="20"/>
        <v>10000000</v>
      </c>
      <c r="DE29" s="53" t="s">
        <v>668</v>
      </c>
    </row>
    <row r="30" spans="1:109" s="19" customFormat="1" ht="84.75" customHeight="1" x14ac:dyDescent="0.35">
      <c r="A30" s="51" t="s">
        <v>576</v>
      </c>
      <c r="B30" s="51" t="s">
        <v>575</v>
      </c>
      <c r="C30" s="42">
        <v>50020018</v>
      </c>
      <c r="D30" s="50" t="s">
        <v>684</v>
      </c>
      <c r="E30" s="49" t="s">
        <v>694</v>
      </c>
      <c r="F30" s="223">
        <v>0.8579</v>
      </c>
      <c r="G30" s="222">
        <v>0.95</v>
      </c>
      <c r="H30" s="156" t="s">
        <v>693</v>
      </c>
      <c r="I30" s="31" t="s">
        <v>692</v>
      </c>
      <c r="J30" s="31" t="s">
        <v>691</v>
      </c>
      <c r="K30" s="45" t="s">
        <v>18</v>
      </c>
      <c r="L30" s="31" t="s">
        <v>690</v>
      </c>
      <c r="M30" s="31" t="s">
        <v>677</v>
      </c>
      <c r="N30" s="45">
        <v>19</v>
      </c>
      <c r="O30" s="31" t="s">
        <v>676</v>
      </c>
      <c r="P30" s="45">
        <v>1906</v>
      </c>
      <c r="Q30" s="31" t="s">
        <v>675</v>
      </c>
      <c r="R30" s="79">
        <v>1906004</v>
      </c>
      <c r="S30" s="31" t="s">
        <v>689</v>
      </c>
      <c r="T30" s="188">
        <v>190600400</v>
      </c>
      <c r="U30" s="31" t="s">
        <v>688</v>
      </c>
      <c r="V30" s="43" t="s">
        <v>687</v>
      </c>
      <c r="W30" s="221">
        <v>24132</v>
      </c>
      <c r="X30" s="221" t="s">
        <v>672</v>
      </c>
      <c r="Y30" s="45">
        <v>2023</v>
      </c>
      <c r="Z30" s="78" t="s">
        <v>686</v>
      </c>
      <c r="AA30" s="155">
        <f>+W30+200</f>
        <v>24332</v>
      </c>
      <c r="AB30" s="45" t="s">
        <v>116</v>
      </c>
      <c r="AC30" s="45" t="s">
        <v>670</v>
      </c>
      <c r="AD30" s="31" t="s">
        <v>669</v>
      </c>
      <c r="AE30" s="220" t="s">
        <v>685</v>
      </c>
      <c r="AF30" s="37" t="s">
        <v>2</v>
      </c>
      <c r="AG30" s="221">
        <v>24332</v>
      </c>
      <c r="AH30" s="155">
        <v>24332</v>
      </c>
      <c r="AI30" s="164">
        <v>24332</v>
      </c>
      <c r="AJ30" s="164">
        <v>24332</v>
      </c>
      <c r="AK30" s="38" t="str">
        <f>+IF(AF30="Incremento",IF((SUM(AG30:AJ30)=AA30),"BIEN","NP"),IF((SUM(AG30:AJ30)/4)=AA30,"BIEN","NP"))</f>
        <v>BIEN</v>
      </c>
      <c r="AL30" s="128"/>
      <c r="AM30" s="127"/>
      <c r="AN30" s="34">
        <v>0</v>
      </c>
      <c r="AO30" s="34">
        <v>0</v>
      </c>
      <c r="AP30" s="34">
        <v>0</v>
      </c>
      <c r="AQ30" s="34">
        <f>40000000.45+13059721456.17+7252680490+12576429756.36</f>
        <v>32928831702.980003</v>
      </c>
      <c r="AR30" s="34">
        <v>0</v>
      </c>
      <c r="AS30" s="34">
        <v>0</v>
      </c>
      <c r="AT30" s="34">
        <v>0</v>
      </c>
      <c r="AU30" s="34">
        <v>0</v>
      </c>
      <c r="AV30" s="34">
        <v>0</v>
      </c>
      <c r="AW30" s="34">
        <v>0</v>
      </c>
      <c r="AX30" s="34">
        <v>0</v>
      </c>
      <c r="AY30" s="34">
        <v>0</v>
      </c>
      <c r="AZ30" s="92">
        <v>0</v>
      </c>
      <c r="BA30" s="34">
        <v>0</v>
      </c>
      <c r="BB30" s="34">
        <v>0</v>
      </c>
      <c r="BC30" s="34">
        <v>61285000</v>
      </c>
      <c r="BD30" s="77">
        <f t="shared" si="0"/>
        <v>32990116702.980003</v>
      </c>
      <c r="BE30" s="34">
        <v>0</v>
      </c>
      <c r="BF30" s="34">
        <v>0</v>
      </c>
      <c r="BG30" s="34">
        <v>0</v>
      </c>
      <c r="BH30" s="92">
        <v>34784021623.644104</v>
      </c>
      <c r="BI30" s="92">
        <v>0</v>
      </c>
      <c r="BJ30" s="34">
        <v>0</v>
      </c>
      <c r="BK30" s="34">
        <v>0</v>
      </c>
      <c r="BL30" s="34">
        <v>0</v>
      </c>
      <c r="BM30" s="34">
        <v>0</v>
      </c>
      <c r="BN30" s="34">
        <v>0</v>
      </c>
      <c r="BO30" s="34">
        <v>0</v>
      </c>
      <c r="BP30" s="34">
        <v>0</v>
      </c>
      <c r="BQ30" s="34">
        <v>0</v>
      </c>
      <c r="BR30" s="34">
        <v>0</v>
      </c>
      <c r="BS30" s="34">
        <v>0</v>
      </c>
      <c r="BT30" s="34">
        <v>0</v>
      </c>
      <c r="BU30" s="77">
        <f t="shared" si="1"/>
        <v>34784021623.644104</v>
      </c>
      <c r="BV30" s="34">
        <v>0</v>
      </c>
      <c r="BW30" s="34">
        <v>0</v>
      </c>
      <c r="BX30" s="34">
        <v>0</v>
      </c>
      <c r="BY30" s="34">
        <v>36523222704.826309</v>
      </c>
      <c r="BZ30" s="34">
        <v>0</v>
      </c>
      <c r="CA30" s="34">
        <v>0</v>
      </c>
      <c r="CB30" s="34">
        <v>0</v>
      </c>
      <c r="CC30" s="34">
        <v>0</v>
      </c>
      <c r="CD30" s="34">
        <v>0</v>
      </c>
      <c r="CE30" s="34">
        <v>0</v>
      </c>
      <c r="CF30" s="34">
        <v>0</v>
      </c>
      <c r="CG30" s="34">
        <v>0</v>
      </c>
      <c r="CH30" s="34">
        <v>0</v>
      </c>
      <c r="CI30" s="34">
        <v>0</v>
      </c>
      <c r="CJ30" s="34">
        <v>0</v>
      </c>
      <c r="CK30" s="34">
        <v>0</v>
      </c>
      <c r="CL30" s="76">
        <f t="shared" si="2"/>
        <v>36523222704.826309</v>
      </c>
      <c r="CM30" s="34">
        <f t="shared" si="37"/>
        <v>0</v>
      </c>
      <c r="CN30" s="34">
        <f t="shared" si="22"/>
        <v>0</v>
      </c>
      <c r="CO30" s="34">
        <f t="shared" si="23"/>
        <v>0</v>
      </c>
      <c r="CP30" s="34">
        <f t="shared" si="24"/>
        <v>38349383840.067627</v>
      </c>
      <c r="CQ30" s="34">
        <f t="shared" si="25"/>
        <v>0</v>
      </c>
      <c r="CR30" s="34">
        <f t="shared" si="26"/>
        <v>0</v>
      </c>
      <c r="CS30" s="34">
        <f t="shared" si="27"/>
        <v>0</v>
      </c>
      <c r="CT30" s="34">
        <f t="shared" si="28"/>
        <v>0</v>
      </c>
      <c r="CU30" s="34">
        <f t="shared" si="29"/>
        <v>0</v>
      </c>
      <c r="CV30" s="34">
        <f t="shared" si="30"/>
        <v>0</v>
      </c>
      <c r="CW30" s="34">
        <f t="shared" si="31"/>
        <v>0</v>
      </c>
      <c r="CX30" s="34">
        <f t="shared" si="32"/>
        <v>0</v>
      </c>
      <c r="CY30" s="34">
        <f t="shared" si="33"/>
        <v>0</v>
      </c>
      <c r="CZ30" s="34">
        <f t="shared" si="34"/>
        <v>0</v>
      </c>
      <c r="DA30" s="34">
        <f t="shared" si="35"/>
        <v>0</v>
      </c>
      <c r="DB30" s="34">
        <f t="shared" si="36"/>
        <v>0</v>
      </c>
      <c r="DC30" s="75">
        <f t="shared" si="19"/>
        <v>38349383840.067627</v>
      </c>
      <c r="DD30" s="74">
        <f t="shared" si="20"/>
        <v>142646744871.51804</v>
      </c>
      <c r="DE30" s="31" t="s">
        <v>668</v>
      </c>
    </row>
    <row r="31" spans="1:109" s="19" customFormat="1" ht="87" customHeight="1" x14ac:dyDescent="0.35">
      <c r="A31" s="51" t="s">
        <v>576</v>
      </c>
      <c r="B31" s="51" t="s">
        <v>575</v>
      </c>
      <c r="C31" s="42">
        <v>50020018</v>
      </c>
      <c r="D31" s="50" t="s">
        <v>684</v>
      </c>
      <c r="E31" s="49" t="s">
        <v>683</v>
      </c>
      <c r="F31" s="223">
        <v>0.8579</v>
      </c>
      <c r="G31" s="222">
        <v>0.95</v>
      </c>
      <c r="H31" s="156" t="s">
        <v>682</v>
      </c>
      <c r="I31" s="31" t="s">
        <v>681</v>
      </c>
      <c r="J31" s="31" t="s">
        <v>680</v>
      </c>
      <c r="K31" s="45" t="s">
        <v>679</v>
      </c>
      <c r="L31" s="31" t="s">
        <v>678</v>
      </c>
      <c r="M31" s="31" t="s">
        <v>677</v>
      </c>
      <c r="N31" s="45">
        <v>19</v>
      </c>
      <c r="O31" s="31" t="s">
        <v>676</v>
      </c>
      <c r="P31" s="45">
        <v>1906</v>
      </c>
      <c r="Q31" s="31" t="s">
        <v>675</v>
      </c>
      <c r="R31" s="79">
        <v>1906002</v>
      </c>
      <c r="S31" s="31" t="s">
        <v>674</v>
      </c>
      <c r="T31" s="188">
        <v>190600200</v>
      </c>
      <c r="U31" s="31" t="s">
        <v>674</v>
      </c>
      <c r="V31" s="43" t="s">
        <v>673</v>
      </c>
      <c r="W31" s="179">
        <v>2</v>
      </c>
      <c r="X31" s="221" t="s">
        <v>672</v>
      </c>
      <c r="Y31" s="45">
        <v>2024</v>
      </c>
      <c r="Z31" s="78" t="s">
        <v>671</v>
      </c>
      <c r="AA31" s="45">
        <v>27</v>
      </c>
      <c r="AB31" s="45" t="s">
        <v>116</v>
      </c>
      <c r="AC31" s="45" t="s">
        <v>670</v>
      </c>
      <c r="AD31" s="31" t="s">
        <v>669</v>
      </c>
      <c r="AE31" s="220">
        <v>2024765630026</v>
      </c>
      <c r="AF31" s="37" t="s">
        <v>47</v>
      </c>
      <c r="AG31" s="219">
        <v>1</v>
      </c>
      <c r="AH31" s="39">
        <v>4</v>
      </c>
      <c r="AI31" s="39">
        <v>10</v>
      </c>
      <c r="AJ31" s="39">
        <v>12</v>
      </c>
      <c r="AK31" s="38" t="s">
        <v>125</v>
      </c>
      <c r="AL31" s="128"/>
      <c r="AM31" s="127"/>
      <c r="AN31" s="34">
        <v>0</v>
      </c>
      <c r="AO31" s="34">
        <v>0</v>
      </c>
      <c r="AP31" s="34">
        <v>0</v>
      </c>
      <c r="AQ31" s="92">
        <v>418424417</v>
      </c>
      <c r="AR31" s="34">
        <v>0</v>
      </c>
      <c r="AS31" s="34">
        <v>0</v>
      </c>
      <c r="AT31" s="34">
        <v>0</v>
      </c>
      <c r="AU31" s="34">
        <v>0</v>
      </c>
      <c r="AV31" s="34">
        <v>0</v>
      </c>
      <c r="AW31" s="34">
        <v>0</v>
      </c>
      <c r="AX31" s="34">
        <v>0</v>
      </c>
      <c r="AY31" s="34">
        <v>0</v>
      </c>
      <c r="AZ31" s="34">
        <v>0</v>
      </c>
      <c r="BA31" s="34">
        <v>0</v>
      </c>
      <c r="BB31" s="34">
        <v>0</v>
      </c>
      <c r="BC31" s="34">
        <v>0</v>
      </c>
      <c r="BD31" s="77">
        <f t="shared" si="0"/>
        <v>418424417</v>
      </c>
      <c r="BE31" s="34">
        <v>0</v>
      </c>
      <c r="BF31" s="34">
        <v>0</v>
      </c>
      <c r="BG31" s="34">
        <v>0</v>
      </c>
      <c r="BH31" s="92">
        <v>441437759.935</v>
      </c>
      <c r="BI31" s="34">
        <v>0</v>
      </c>
      <c r="BJ31" s="34">
        <v>0</v>
      </c>
      <c r="BK31" s="34">
        <v>0</v>
      </c>
      <c r="BL31" s="34">
        <v>0</v>
      </c>
      <c r="BM31" s="34">
        <v>0</v>
      </c>
      <c r="BN31" s="34">
        <v>0</v>
      </c>
      <c r="BO31" s="34">
        <v>0</v>
      </c>
      <c r="BP31" s="34">
        <v>0</v>
      </c>
      <c r="BQ31" s="34">
        <v>0</v>
      </c>
      <c r="BR31" s="34">
        <v>0</v>
      </c>
      <c r="BS31" s="34">
        <v>0</v>
      </c>
      <c r="BT31" s="34">
        <v>0</v>
      </c>
      <c r="BU31" s="77">
        <f t="shared" si="1"/>
        <v>441437759.935</v>
      </c>
      <c r="BV31" s="34">
        <v>0</v>
      </c>
      <c r="BW31" s="34">
        <v>0</v>
      </c>
      <c r="BX31" s="34">
        <v>0</v>
      </c>
      <c r="BY31" s="34">
        <v>463509647.93175</v>
      </c>
      <c r="BZ31" s="34">
        <v>0</v>
      </c>
      <c r="CA31" s="34">
        <v>0</v>
      </c>
      <c r="CB31" s="34">
        <v>0</v>
      </c>
      <c r="CC31" s="34">
        <v>0</v>
      </c>
      <c r="CD31" s="34">
        <v>0</v>
      </c>
      <c r="CE31" s="34">
        <v>0</v>
      </c>
      <c r="CF31" s="34">
        <v>0</v>
      </c>
      <c r="CG31" s="34">
        <v>0</v>
      </c>
      <c r="CH31" s="34">
        <v>0</v>
      </c>
      <c r="CI31" s="34">
        <v>0</v>
      </c>
      <c r="CJ31" s="34">
        <v>0</v>
      </c>
      <c r="CK31" s="34">
        <v>0</v>
      </c>
      <c r="CL31" s="76">
        <f t="shared" si="2"/>
        <v>463509647.93175</v>
      </c>
      <c r="CM31" s="34">
        <f t="shared" si="37"/>
        <v>0</v>
      </c>
      <c r="CN31" s="34">
        <f t="shared" si="22"/>
        <v>0</v>
      </c>
      <c r="CO31" s="34">
        <f t="shared" si="23"/>
        <v>0</v>
      </c>
      <c r="CP31" s="34">
        <f t="shared" si="24"/>
        <v>486685130.32833749</v>
      </c>
      <c r="CQ31" s="34">
        <f t="shared" si="25"/>
        <v>0</v>
      </c>
      <c r="CR31" s="34">
        <f t="shared" si="26"/>
        <v>0</v>
      </c>
      <c r="CS31" s="34">
        <f t="shared" si="27"/>
        <v>0</v>
      </c>
      <c r="CT31" s="34">
        <f t="shared" si="28"/>
        <v>0</v>
      </c>
      <c r="CU31" s="34">
        <f t="shared" si="29"/>
        <v>0</v>
      </c>
      <c r="CV31" s="34">
        <f t="shared" si="30"/>
        <v>0</v>
      </c>
      <c r="CW31" s="34">
        <f t="shared" si="31"/>
        <v>0</v>
      </c>
      <c r="CX31" s="34">
        <f t="shared" si="32"/>
        <v>0</v>
      </c>
      <c r="CY31" s="34">
        <f t="shared" si="33"/>
        <v>0</v>
      </c>
      <c r="CZ31" s="34">
        <f t="shared" si="34"/>
        <v>0</v>
      </c>
      <c r="DA31" s="34">
        <f t="shared" si="35"/>
        <v>0</v>
      </c>
      <c r="DB31" s="34">
        <f t="shared" si="36"/>
        <v>0</v>
      </c>
      <c r="DC31" s="75">
        <f t="shared" si="19"/>
        <v>486685130.32833749</v>
      </c>
      <c r="DD31" s="74">
        <f t="shared" si="20"/>
        <v>1810056955.1950874</v>
      </c>
      <c r="DE31" s="31" t="s">
        <v>668</v>
      </c>
    </row>
    <row r="32" spans="1:109" s="52" customFormat="1" ht="210" x14ac:dyDescent="0.35">
      <c r="A32" s="73" t="s">
        <v>576</v>
      </c>
      <c r="B32" s="73" t="s">
        <v>575</v>
      </c>
      <c r="C32" s="64">
        <v>270010001</v>
      </c>
      <c r="D32" s="72" t="s">
        <v>667</v>
      </c>
      <c r="E32" s="71" t="s">
        <v>229</v>
      </c>
      <c r="F32" s="82">
        <v>3</v>
      </c>
      <c r="G32" s="82">
        <v>3</v>
      </c>
      <c r="H32" s="123" t="s">
        <v>666</v>
      </c>
      <c r="I32" s="122" t="s">
        <v>615</v>
      </c>
      <c r="J32" s="122" t="s">
        <v>665</v>
      </c>
      <c r="K32" s="118" t="s">
        <v>18</v>
      </c>
      <c r="L32" s="122" t="s">
        <v>664</v>
      </c>
      <c r="M32" s="122" t="s">
        <v>649</v>
      </c>
      <c r="N32" s="118">
        <v>33</v>
      </c>
      <c r="O32" s="122" t="s">
        <v>206</v>
      </c>
      <c r="P32" s="118">
        <v>3301</v>
      </c>
      <c r="Q32" s="122" t="s">
        <v>622</v>
      </c>
      <c r="R32" s="121">
        <v>3301090</v>
      </c>
      <c r="S32" s="122" t="s">
        <v>663</v>
      </c>
      <c r="T32" s="217">
        <v>330109000</v>
      </c>
      <c r="U32" s="125" t="s">
        <v>663</v>
      </c>
      <c r="V32" s="63" t="s">
        <v>662</v>
      </c>
      <c r="W32" s="120">
        <v>1</v>
      </c>
      <c r="X32" s="120" t="s">
        <v>96</v>
      </c>
      <c r="Y32" s="118">
        <v>2024</v>
      </c>
      <c r="Z32" s="119" t="s">
        <v>661</v>
      </c>
      <c r="AA32" s="118">
        <v>1</v>
      </c>
      <c r="AB32" s="118" t="s">
        <v>116</v>
      </c>
      <c r="AC32" s="118" t="s">
        <v>630</v>
      </c>
      <c r="AD32" s="122" t="s">
        <v>629</v>
      </c>
      <c r="AE32" s="114" t="s">
        <v>27</v>
      </c>
      <c r="AF32" s="213" t="s">
        <v>47</v>
      </c>
      <c r="AG32" s="114">
        <v>0</v>
      </c>
      <c r="AH32" s="114">
        <v>0.5</v>
      </c>
      <c r="AI32" s="114">
        <v>0</v>
      </c>
      <c r="AJ32" s="114">
        <v>0.5</v>
      </c>
      <c r="AK32" s="60" t="str">
        <f>+IF(AF32="Incremento",IF((SUM(AG32:AJ32)=AA32),"BIEN","NP"),IF((SUM(AG32:AJ32)/4)=AA32,"BIEN","NP"))</f>
        <v>NP</v>
      </c>
      <c r="AL32" s="115"/>
      <c r="AM32" s="115" t="s">
        <v>618</v>
      </c>
      <c r="AN32" s="55">
        <v>0</v>
      </c>
      <c r="AO32" s="55">
        <v>0</v>
      </c>
      <c r="AP32" s="55">
        <v>0</v>
      </c>
      <c r="AQ32" s="55">
        <v>0</v>
      </c>
      <c r="AR32" s="55">
        <v>0</v>
      </c>
      <c r="AS32" s="55">
        <v>0</v>
      </c>
      <c r="AT32" s="55">
        <v>0</v>
      </c>
      <c r="AU32" s="55">
        <v>0</v>
      </c>
      <c r="AV32" s="55">
        <v>0</v>
      </c>
      <c r="AW32" s="55">
        <v>0</v>
      </c>
      <c r="AX32" s="55">
        <v>0</v>
      </c>
      <c r="AY32" s="55">
        <v>0</v>
      </c>
      <c r="AZ32" s="55">
        <v>0</v>
      </c>
      <c r="BA32" s="55">
        <v>0</v>
      </c>
      <c r="BB32" s="55">
        <v>0</v>
      </c>
      <c r="BC32" s="55">
        <v>0</v>
      </c>
      <c r="BD32" s="57">
        <f t="shared" si="0"/>
        <v>0</v>
      </c>
      <c r="BE32" s="212">
        <v>17000000</v>
      </c>
      <c r="BF32" s="212">
        <v>0</v>
      </c>
      <c r="BG32" s="212">
        <v>0</v>
      </c>
      <c r="BH32" s="212">
        <v>0</v>
      </c>
      <c r="BI32" s="212">
        <v>0</v>
      </c>
      <c r="BJ32" s="212">
        <v>0</v>
      </c>
      <c r="BK32" s="55">
        <v>0</v>
      </c>
      <c r="BL32" s="55">
        <v>0</v>
      </c>
      <c r="BM32" s="55">
        <v>0</v>
      </c>
      <c r="BN32" s="55">
        <v>0</v>
      </c>
      <c r="BO32" s="55">
        <v>0</v>
      </c>
      <c r="BP32" s="55">
        <v>0</v>
      </c>
      <c r="BQ32" s="55">
        <v>0</v>
      </c>
      <c r="BR32" s="55">
        <v>0</v>
      </c>
      <c r="BS32" s="55">
        <v>0</v>
      </c>
      <c r="BT32" s="55">
        <v>0</v>
      </c>
      <c r="BU32" s="57">
        <f t="shared" si="1"/>
        <v>17000000</v>
      </c>
      <c r="BV32" s="55">
        <f t="shared" ref="BV32:BV42" si="38">+BE32*105%</f>
        <v>17850000</v>
      </c>
      <c r="BW32" s="55">
        <v>0</v>
      </c>
      <c r="BX32" s="55">
        <v>0</v>
      </c>
      <c r="BY32" s="55">
        <v>0</v>
      </c>
      <c r="BZ32" s="55">
        <v>0</v>
      </c>
      <c r="CA32" s="55">
        <v>0</v>
      </c>
      <c r="CB32" s="55">
        <v>0</v>
      </c>
      <c r="CC32" s="55">
        <v>0</v>
      </c>
      <c r="CD32" s="55">
        <v>0</v>
      </c>
      <c r="CE32" s="55">
        <v>0</v>
      </c>
      <c r="CF32" s="55">
        <v>0</v>
      </c>
      <c r="CG32" s="55">
        <v>0</v>
      </c>
      <c r="CH32" s="55">
        <v>0</v>
      </c>
      <c r="CI32" s="55">
        <v>0</v>
      </c>
      <c r="CJ32" s="55">
        <v>0</v>
      </c>
      <c r="CK32" s="55">
        <v>0</v>
      </c>
      <c r="CL32" s="56">
        <f t="shared" si="2"/>
        <v>17850000</v>
      </c>
      <c r="CM32" s="211">
        <f t="shared" si="37"/>
        <v>18742500</v>
      </c>
      <c r="CN32" s="211">
        <f t="shared" si="22"/>
        <v>0</v>
      </c>
      <c r="CO32" s="211">
        <f t="shared" si="23"/>
        <v>0</v>
      </c>
      <c r="CP32" s="211">
        <f t="shared" si="24"/>
        <v>0</v>
      </c>
      <c r="CQ32" s="211">
        <f t="shared" si="25"/>
        <v>0</v>
      </c>
      <c r="CR32" s="211">
        <f t="shared" si="26"/>
        <v>0</v>
      </c>
      <c r="CS32" s="211">
        <f t="shared" si="27"/>
        <v>0</v>
      </c>
      <c r="CT32" s="211">
        <f t="shared" si="28"/>
        <v>0</v>
      </c>
      <c r="CU32" s="211">
        <f t="shared" si="29"/>
        <v>0</v>
      </c>
      <c r="CV32" s="211">
        <f t="shared" si="30"/>
        <v>0</v>
      </c>
      <c r="CW32" s="211">
        <f t="shared" si="31"/>
        <v>0</v>
      </c>
      <c r="CX32" s="211">
        <f t="shared" si="32"/>
        <v>0</v>
      </c>
      <c r="CY32" s="211">
        <f t="shared" si="33"/>
        <v>0</v>
      </c>
      <c r="CZ32" s="211">
        <f t="shared" si="34"/>
        <v>0</v>
      </c>
      <c r="DA32" s="211">
        <f t="shared" si="35"/>
        <v>0</v>
      </c>
      <c r="DB32" s="211">
        <f t="shared" si="36"/>
        <v>0</v>
      </c>
      <c r="DC32" s="54">
        <f t="shared" si="19"/>
        <v>18742500</v>
      </c>
      <c r="DD32" s="54">
        <f t="shared" si="20"/>
        <v>53592500</v>
      </c>
      <c r="DE32" s="53" t="s">
        <v>206</v>
      </c>
    </row>
    <row r="33" spans="1:109" s="52" customFormat="1" ht="84.75" customHeight="1" x14ac:dyDescent="0.35">
      <c r="A33" s="73" t="s">
        <v>576</v>
      </c>
      <c r="B33" s="73" t="s">
        <v>575</v>
      </c>
      <c r="C33" s="64">
        <v>270010003</v>
      </c>
      <c r="D33" s="72" t="s">
        <v>617</v>
      </c>
      <c r="E33" s="71" t="s">
        <v>229</v>
      </c>
      <c r="F33" s="82">
        <v>3</v>
      </c>
      <c r="G33" s="82">
        <v>3</v>
      </c>
      <c r="H33" s="123" t="s">
        <v>660</v>
      </c>
      <c r="I33" s="122" t="s">
        <v>615</v>
      </c>
      <c r="J33" s="122" t="s">
        <v>659</v>
      </c>
      <c r="K33" s="118" t="s">
        <v>18</v>
      </c>
      <c r="L33" s="122" t="s">
        <v>635</v>
      </c>
      <c r="M33" s="122" t="s">
        <v>658</v>
      </c>
      <c r="N33" s="118">
        <v>33</v>
      </c>
      <c r="O33" s="122" t="s">
        <v>206</v>
      </c>
      <c r="P33" s="118" t="s">
        <v>634</v>
      </c>
      <c r="Q33" s="122" t="s">
        <v>622</v>
      </c>
      <c r="R33" s="121">
        <v>3301126</v>
      </c>
      <c r="S33" s="122" t="s">
        <v>657</v>
      </c>
      <c r="T33" s="217">
        <v>330112600</v>
      </c>
      <c r="U33" s="125" t="s">
        <v>656</v>
      </c>
      <c r="V33" s="67" t="s">
        <v>655</v>
      </c>
      <c r="W33" s="120">
        <v>68</v>
      </c>
      <c r="X33" s="120" t="s">
        <v>96</v>
      </c>
      <c r="Y33" s="118" t="s">
        <v>223</v>
      </c>
      <c r="Z33" s="119" t="s">
        <v>607</v>
      </c>
      <c r="AA33" s="118">
        <v>68</v>
      </c>
      <c r="AB33" s="118" t="s">
        <v>116</v>
      </c>
      <c r="AC33" s="118" t="s">
        <v>654</v>
      </c>
      <c r="AD33" s="122" t="s">
        <v>653</v>
      </c>
      <c r="AE33" s="114" t="s">
        <v>27</v>
      </c>
      <c r="AF33" s="213" t="s">
        <v>47</v>
      </c>
      <c r="AG33" s="216">
        <v>0</v>
      </c>
      <c r="AH33" s="216">
        <v>22</v>
      </c>
      <c r="AI33" s="216">
        <v>23</v>
      </c>
      <c r="AJ33" s="216">
        <v>23</v>
      </c>
      <c r="AK33" s="60" t="str">
        <f>+IF(AF33="Incremento",IF((SUM(AG33:AJ33)=AA33),"BIEN","NP"),IF((SUM(AG33:AJ33)/4)=AA33,"BIEN","NP"))</f>
        <v>NP</v>
      </c>
      <c r="AL33" s="115"/>
      <c r="AM33" s="218" t="s">
        <v>606</v>
      </c>
      <c r="AN33" s="55">
        <v>0</v>
      </c>
      <c r="AO33" s="55">
        <v>0</v>
      </c>
      <c r="AP33" s="55">
        <v>0</v>
      </c>
      <c r="AQ33" s="55">
        <v>0</v>
      </c>
      <c r="AR33" s="55">
        <v>0</v>
      </c>
      <c r="AS33" s="55">
        <v>0</v>
      </c>
      <c r="AT33" s="55">
        <v>0</v>
      </c>
      <c r="AU33" s="55">
        <v>0</v>
      </c>
      <c r="AV33" s="55">
        <v>0</v>
      </c>
      <c r="AW33" s="55">
        <v>0</v>
      </c>
      <c r="AX33" s="55">
        <v>0</v>
      </c>
      <c r="AY33" s="55">
        <v>0</v>
      </c>
      <c r="AZ33" s="55">
        <v>0</v>
      </c>
      <c r="BA33" s="55">
        <v>0</v>
      </c>
      <c r="BB33" s="55">
        <v>0</v>
      </c>
      <c r="BC33" s="55">
        <v>0</v>
      </c>
      <c r="BD33" s="57">
        <f t="shared" si="0"/>
        <v>0</v>
      </c>
      <c r="BE33" s="212">
        <v>165000000</v>
      </c>
      <c r="BF33" s="212">
        <v>0</v>
      </c>
      <c r="BG33" s="212">
        <v>0</v>
      </c>
      <c r="BH33" s="212">
        <v>0</v>
      </c>
      <c r="BI33" s="212">
        <v>0</v>
      </c>
      <c r="BJ33" s="212">
        <v>112000000</v>
      </c>
      <c r="BK33" s="55">
        <v>0</v>
      </c>
      <c r="BL33" s="55">
        <v>0</v>
      </c>
      <c r="BM33" s="58">
        <v>105500000</v>
      </c>
      <c r="BN33" s="55">
        <v>0</v>
      </c>
      <c r="BO33" s="55">
        <v>0</v>
      </c>
      <c r="BP33" s="55">
        <v>0</v>
      </c>
      <c r="BQ33" s="55">
        <v>0</v>
      </c>
      <c r="BR33" s="55">
        <v>0</v>
      </c>
      <c r="BS33" s="55">
        <v>0</v>
      </c>
      <c r="BT33" s="55">
        <v>0</v>
      </c>
      <c r="BU33" s="57">
        <f t="shared" si="1"/>
        <v>382500000</v>
      </c>
      <c r="BV33" s="55">
        <f t="shared" si="38"/>
        <v>173250000</v>
      </c>
      <c r="BW33" s="55">
        <v>0</v>
      </c>
      <c r="BX33" s="55">
        <v>0</v>
      </c>
      <c r="BY33" s="55">
        <v>0</v>
      </c>
      <c r="BZ33" s="55">
        <v>0</v>
      </c>
      <c r="CA33" s="55">
        <v>117600000</v>
      </c>
      <c r="CB33" s="55">
        <v>0</v>
      </c>
      <c r="CC33" s="55">
        <v>0</v>
      </c>
      <c r="CD33" s="55">
        <v>110775000</v>
      </c>
      <c r="CE33" s="55">
        <v>0</v>
      </c>
      <c r="CF33" s="55">
        <v>0</v>
      </c>
      <c r="CG33" s="55">
        <v>0</v>
      </c>
      <c r="CH33" s="55">
        <v>0</v>
      </c>
      <c r="CI33" s="55">
        <v>0</v>
      </c>
      <c r="CJ33" s="55">
        <v>0</v>
      </c>
      <c r="CK33" s="55">
        <v>0</v>
      </c>
      <c r="CL33" s="56">
        <f t="shared" si="2"/>
        <v>401625000</v>
      </c>
      <c r="CM33" s="211">
        <f t="shared" si="37"/>
        <v>181912500</v>
      </c>
      <c r="CN33" s="211">
        <f t="shared" si="22"/>
        <v>0</v>
      </c>
      <c r="CO33" s="211">
        <f t="shared" si="23"/>
        <v>0</v>
      </c>
      <c r="CP33" s="211">
        <f t="shared" si="24"/>
        <v>0</v>
      </c>
      <c r="CQ33" s="211">
        <f t="shared" si="25"/>
        <v>0</v>
      </c>
      <c r="CR33" s="211">
        <f t="shared" si="26"/>
        <v>123480000</v>
      </c>
      <c r="CS33" s="211">
        <f t="shared" si="27"/>
        <v>0</v>
      </c>
      <c r="CT33" s="211">
        <f t="shared" si="28"/>
        <v>0</v>
      </c>
      <c r="CU33" s="211">
        <f t="shared" si="29"/>
        <v>116313750</v>
      </c>
      <c r="CV33" s="211">
        <f t="shared" si="30"/>
        <v>0</v>
      </c>
      <c r="CW33" s="211">
        <f t="shared" si="31"/>
        <v>0</v>
      </c>
      <c r="CX33" s="211">
        <f t="shared" si="32"/>
        <v>0</v>
      </c>
      <c r="CY33" s="211">
        <f t="shared" si="33"/>
        <v>0</v>
      </c>
      <c r="CZ33" s="211">
        <f t="shared" si="34"/>
        <v>0</v>
      </c>
      <c r="DA33" s="211">
        <f t="shared" si="35"/>
        <v>0</v>
      </c>
      <c r="DB33" s="211">
        <f t="shared" si="36"/>
        <v>0</v>
      </c>
      <c r="DC33" s="54">
        <f t="shared" si="19"/>
        <v>421706250</v>
      </c>
      <c r="DD33" s="54">
        <f t="shared" si="20"/>
        <v>1205831250</v>
      </c>
      <c r="DE33" s="53" t="s">
        <v>206</v>
      </c>
    </row>
    <row r="34" spans="1:109" s="52" customFormat="1" ht="91.5" customHeight="1" x14ac:dyDescent="0.35">
      <c r="A34" s="73" t="s">
        <v>576</v>
      </c>
      <c r="B34" s="73" t="s">
        <v>575</v>
      </c>
      <c r="C34" s="64">
        <v>270010003</v>
      </c>
      <c r="D34" s="72" t="s">
        <v>617</v>
      </c>
      <c r="E34" s="71" t="s">
        <v>229</v>
      </c>
      <c r="F34" s="82">
        <v>3</v>
      </c>
      <c r="G34" s="82">
        <v>3</v>
      </c>
      <c r="H34" s="123" t="s">
        <v>652</v>
      </c>
      <c r="I34" s="122" t="s">
        <v>615</v>
      </c>
      <c r="J34" s="122" t="s">
        <v>651</v>
      </c>
      <c r="K34" s="118" t="s">
        <v>18</v>
      </c>
      <c r="L34" s="122" t="s">
        <v>650</v>
      </c>
      <c r="M34" s="122" t="s">
        <v>649</v>
      </c>
      <c r="N34" s="118">
        <v>33</v>
      </c>
      <c r="O34" s="122" t="s">
        <v>206</v>
      </c>
      <c r="P34" s="118" t="s">
        <v>634</v>
      </c>
      <c r="Q34" s="122" t="s">
        <v>622</v>
      </c>
      <c r="R34" s="121">
        <v>3301051</v>
      </c>
      <c r="S34" s="122" t="s">
        <v>648</v>
      </c>
      <c r="T34" s="217">
        <v>330105102</v>
      </c>
      <c r="U34" s="125" t="s">
        <v>647</v>
      </c>
      <c r="V34" s="67" t="s">
        <v>646</v>
      </c>
      <c r="W34" s="120" t="s">
        <v>645</v>
      </c>
      <c r="X34" s="120" t="s">
        <v>96</v>
      </c>
      <c r="Y34" s="118" t="s">
        <v>223</v>
      </c>
      <c r="Z34" s="119" t="s">
        <v>607</v>
      </c>
      <c r="AA34" s="118">
        <v>150</v>
      </c>
      <c r="AB34" s="118" t="s">
        <v>5</v>
      </c>
      <c r="AC34" s="118" t="s">
        <v>644</v>
      </c>
      <c r="AD34" s="122" t="s">
        <v>643</v>
      </c>
      <c r="AE34" s="114" t="s">
        <v>27</v>
      </c>
      <c r="AF34" s="213" t="s">
        <v>47</v>
      </c>
      <c r="AG34" s="114">
        <v>0</v>
      </c>
      <c r="AH34" s="114">
        <v>50</v>
      </c>
      <c r="AI34" s="114">
        <v>50</v>
      </c>
      <c r="AJ34" s="114">
        <v>50</v>
      </c>
      <c r="AK34" s="60" t="str">
        <f>+IF(AF34="Incremento",IF((SUM(AG34:AJ34)=AA34),"BIEN","NP"),IF((SUM(AG34:AJ34)/4)=AA34,"BIEN","NP"))</f>
        <v>NP</v>
      </c>
      <c r="AL34" s="115"/>
      <c r="AM34" s="115" t="s">
        <v>618</v>
      </c>
      <c r="AN34" s="55">
        <v>0</v>
      </c>
      <c r="AO34" s="55">
        <v>0</v>
      </c>
      <c r="AP34" s="55">
        <v>0</v>
      </c>
      <c r="AQ34" s="55">
        <v>0</v>
      </c>
      <c r="AR34" s="55">
        <v>0</v>
      </c>
      <c r="AS34" s="55">
        <v>0</v>
      </c>
      <c r="AT34" s="55">
        <v>0</v>
      </c>
      <c r="AU34" s="55">
        <v>0</v>
      </c>
      <c r="AV34" s="55">
        <v>0</v>
      </c>
      <c r="AW34" s="55">
        <v>0</v>
      </c>
      <c r="AX34" s="55">
        <v>0</v>
      </c>
      <c r="AY34" s="55">
        <v>0</v>
      </c>
      <c r="AZ34" s="55">
        <v>0</v>
      </c>
      <c r="BA34" s="55">
        <v>0</v>
      </c>
      <c r="BB34" s="55">
        <v>0</v>
      </c>
      <c r="BC34" s="55">
        <v>0</v>
      </c>
      <c r="BD34" s="57">
        <f t="shared" ref="BD34:BD65" si="39">+SUM(AN34:BC34)</f>
        <v>0</v>
      </c>
      <c r="BE34" s="212">
        <v>0</v>
      </c>
      <c r="BF34" s="212">
        <v>0</v>
      </c>
      <c r="BG34" s="212">
        <v>0</v>
      </c>
      <c r="BH34" s="212">
        <v>0</v>
      </c>
      <c r="BI34" s="212">
        <v>0</v>
      </c>
      <c r="BJ34" s="212">
        <v>5000000</v>
      </c>
      <c r="BK34" s="55">
        <v>0</v>
      </c>
      <c r="BL34" s="55">
        <v>0</v>
      </c>
      <c r="BM34" s="55">
        <v>0</v>
      </c>
      <c r="BN34" s="55">
        <v>0</v>
      </c>
      <c r="BO34" s="55">
        <v>0</v>
      </c>
      <c r="BP34" s="55">
        <v>0</v>
      </c>
      <c r="BQ34" s="55">
        <v>0</v>
      </c>
      <c r="BR34" s="55">
        <v>0</v>
      </c>
      <c r="BS34" s="55">
        <v>0</v>
      </c>
      <c r="BT34" s="55">
        <v>0</v>
      </c>
      <c r="BU34" s="57">
        <f t="shared" ref="BU34:BU65" si="40">SUM(BE34:BT34)</f>
        <v>5000000</v>
      </c>
      <c r="BV34" s="55">
        <f t="shared" si="38"/>
        <v>0</v>
      </c>
      <c r="BW34" s="55">
        <v>0</v>
      </c>
      <c r="BX34" s="55">
        <v>0</v>
      </c>
      <c r="BY34" s="55">
        <v>0</v>
      </c>
      <c r="BZ34" s="55">
        <v>0</v>
      </c>
      <c r="CA34" s="55">
        <v>5250000</v>
      </c>
      <c r="CB34" s="55">
        <v>0</v>
      </c>
      <c r="CC34" s="55">
        <v>0</v>
      </c>
      <c r="CD34" s="55">
        <v>0</v>
      </c>
      <c r="CE34" s="55">
        <v>0</v>
      </c>
      <c r="CF34" s="55">
        <v>0</v>
      </c>
      <c r="CG34" s="55">
        <v>0</v>
      </c>
      <c r="CH34" s="55">
        <v>0</v>
      </c>
      <c r="CI34" s="55">
        <v>0</v>
      </c>
      <c r="CJ34" s="55">
        <v>0</v>
      </c>
      <c r="CK34" s="55">
        <v>0</v>
      </c>
      <c r="CL34" s="56">
        <f t="shared" ref="CL34:CL65" si="41">SUM(BV34:CK34)</f>
        <v>5250000</v>
      </c>
      <c r="CM34" s="211">
        <f t="shared" si="37"/>
        <v>0</v>
      </c>
      <c r="CN34" s="211">
        <f t="shared" si="22"/>
        <v>0</v>
      </c>
      <c r="CO34" s="211">
        <f t="shared" si="23"/>
        <v>0</v>
      </c>
      <c r="CP34" s="211">
        <f t="shared" si="24"/>
        <v>0</v>
      </c>
      <c r="CQ34" s="211">
        <f t="shared" si="25"/>
        <v>0</v>
      </c>
      <c r="CR34" s="211">
        <f t="shared" si="26"/>
        <v>5512500</v>
      </c>
      <c r="CS34" s="211">
        <f t="shared" si="27"/>
        <v>0</v>
      </c>
      <c r="CT34" s="211">
        <f t="shared" si="28"/>
        <v>0</v>
      </c>
      <c r="CU34" s="211">
        <f t="shared" si="29"/>
        <v>0</v>
      </c>
      <c r="CV34" s="211">
        <f t="shared" si="30"/>
        <v>0</v>
      </c>
      <c r="CW34" s="211">
        <f t="shared" si="31"/>
        <v>0</v>
      </c>
      <c r="CX34" s="211">
        <f t="shared" si="32"/>
        <v>0</v>
      </c>
      <c r="CY34" s="211">
        <f t="shared" si="33"/>
        <v>0</v>
      </c>
      <c r="CZ34" s="211">
        <f t="shared" si="34"/>
        <v>0</v>
      </c>
      <c r="DA34" s="211">
        <f t="shared" si="35"/>
        <v>0</v>
      </c>
      <c r="DB34" s="211">
        <f t="shared" si="36"/>
        <v>0</v>
      </c>
      <c r="DC34" s="54">
        <f t="shared" ref="DC34:DC65" si="42">SUM(CM34:DB34)</f>
        <v>5512500</v>
      </c>
      <c r="DD34" s="54">
        <f t="shared" ref="DD34:DD65" si="43">BD34+BU34+CL34+DC34</f>
        <v>15762500</v>
      </c>
      <c r="DE34" s="53" t="s">
        <v>206</v>
      </c>
    </row>
    <row r="35" spans="1:109" s="52" customFormat="1" ht="87" customHeight="1" x14ac:dyDescent="0.35">
      <c r="A35" s="73" t="s">
        <v>576</v>
      </c>
      <c r="B35" s="73" t="s">
        <v>575</v>
      </c>
      <c r="C35" s="64">
        <v>270010003</v>
      </c>
      <c r="D35" s="72" t="s">
        <v>617</v>
      </c>
      <c r="E35" s="71" t="s">
        <v>229</v>
      </c>
      <c r="F35" s="82">
        <v>3</v>
      </c>
      <c r="G35" s="82">
        <v>3</v>
      </c>
      <c r="H35" s="123" t="s">
        <v>642</v>
      </c>
      <c r="I35" s="122" t="s">
        <v>615</v>
      </c>
      <c r="J35" s="122" t="s">
        <v>641</v>
      </c>
      <c r="K35" s="118" t="s">
        <v>18</v>
      </c>
      <c r="L35" s="122" t="s">
        <v>635</v>
      </c>
      <c r="M35" s="122" t="s">
        <v>624</v>
      </c>
      <c r="N35" s="118">
        <v>33</v>
      </c>
      <c r="O35" s="122" t="s">
        <v>206</v>
      </c>
      <c r="P35" s="118" t="s">
        <v>634</v>
      </c>
      <c r="Q35" s="122" t="s">
        <v>622</v>
      </c>
      <c r="R35" s="121">
        <v>3301053</v>
      </c>
      <c r="S35" s="122" t="s">
        <v>640</v>
      </c>
      <c r="T35" s="217">
        <v>330105300</v>
      </c>
      <c r="U35" s="125" t="s">
        <v>639</v>
      </c>
      <c r="V35" s="67" t="s">
        <v>638</v>
      </c>
      <c r="W35" s="120">
        <v>28</v>
      </c>
      <c r="X35" s="120" t="s">
        <v>96</v>
      </c>
      <c r="Y35" s="118" t="s">
        <v>223</v>
      </c>
      <c r="Z35" s="119" t="s">
        <v>607</v>
      </c>
      <c r="AA35" s="118">
        <v>28</v>
      </c>
      <c r="AB35" s="118" t="s">
        <v>5</v>
      </c>
      <c r="AC35" s="118" t="s">
        <v>630</v>
      </c>
      <c r="AD35" s="122" t="s">
        <v>629</v>
      </c>
      <c r="AE35" s="116" t="s">
        <v>637</v>
      </c>
      <c r="AF35" s="213" t="s">
        <v>47</v>
      </c>
      <c r="AG35" s="216">
        <v>7</v>
      </c>
      <c r="AH35" s="216">
        <v>7</v>
      </c>
      <c r="AI35" s="216">
        <v>7</v>
      </c>
      <c r="AJ35" s="216">
        <v>7</v>
      </c>
      <c r="AK35" s="60" t="s">
        <v>125</v>
      </c>
      <c r="AL35" s="115"/>
      <c r="AM35" s="115" t="s">
        <v>618</v>
      </c>
      <c r="AN35" s="212">
        <v>157300000</v>
      </c>
      <c r="AO35" s="55">
        <v>0</v>
      </c>
      <c r="AP35" s="55">
        <v>0</v>
      </c>
      <c r="AQ35" s="55">
        <v>0</v>
      </c>
      <c r="AR35" s="55">
        <v>0</v>
      </c>
      <c r="AS35" s="212">
        <f>36152717.98+137346119</f>
        <v>173498836.97999999</v>
      </c>
      <c r="AT35" s="55">
        <v>0</v>
      </c>
      <c r="AU35" s="55">
        <v>0</v>
      </c>
      <c r="AV35" s="55">
        <v>0</v>
      </c>
      <c r="AW35" s="55">
        <v>0</v>
      </c>
      <c r="AX35" s="55">
        <v>0</v>
      </c>
      <c r="AY35" s="55">
        <v>0</v>
      </c>
      <c r="AZ35" s="55">
        <v>0</v>
      </c>
      <c r="BA35" s="55">
        <v>0</v>
      </c>
      <c r="BB35" s="55">
        <v>0</v>
      </c>
      <c r="BC35" s="55">
        <v>0</v>
      </c>
      <c r="BD35" s="57">
        <f t="shared" si="39"/>
        <v>330798836.98000002</v>
      </c>
      <c r="BE35" s="212">
        <v>0</v>
      </c>
      <c r="BF35" s="212">
        <v>0</v>
      </c>
      <c r="BG35" s="212">
        <v>0</v>
      </c>
      <c r="BH35" s="212">
        <v>0</v>
      </c>
      <c r="BI35" s="212">
        <v>0</v>
      </c>
      <c r="BJ35" s="212">
        <v>22900156</v>
      </c>
      <c r="BK35" s="55">
        <v>0</v>
      </c>
      <c r="BL35" s="55">
        <v>0</v>
      </c>
      <c r="BM35" s="55">
        <v>0</v>
      </c>
      <c r="BN35" s="55">
        <v>0</v>
      </c>
      <c r="BO35" s="55">
        <v>0</v>
      </c>
      <c r="BP35" s="55">
        <v>0</v>
      </c>
      <c r="BQ35" s="55">
        <v>0</v>
      </c>
      <c r="BR35" s="55">
        <v>0</v>
      </c>
      <c r="BS35" s="55">
        <v>0</v>
      </c>
      <c r="BT35" s="55">
        <v>0</v>
      </c>
      <c r="BU35" s="57">
        <f t="shared" si="40"/>
        <v>22900156</v>
      </c>
      <c r="BV35" s="55">
        <f t="shared" si="38"/>
        <v>0</v>
      </c>
      <c r="BW35" s="55">
        <v>0</v>
      </c>
      <c r="BX35" s="55">
        <v>0</v>
      </c>
      <c r="BY35" s="55">
        <v>0</v>
      </c>
      <c r="BZ35" s="55">
        <v>0</v>
      </c>
      <c r="CA35" s="55">
        <v>24045163.800000001</v>
      </c>
      <c r="CB35" s="55">
        <v>0</v>
      </c>
      <c r="CC35" s="55">
        <v>0</v>
      </c>
      <c r="CD35" s="55">
        <v>110775000</v>
      </c>
      <c r="CE35" s="55">
        <v>0</v>
      </c>
      <c r="CF35" s="55">
        <v>0</v>
      </c>
      <c r="CG35" s="55">
        <v>0</v>
      </c>
      <c r="CH35" s="55">
        <v>0</v>
      </c>
      <c r="CI35" s="55">
        <v>0</v>
      </c>
      <c r="CJ35" s="55">
        <v>0</v>
      </c>
      <c r="CK35" s="55">
        <v>0</v>
      </c>
      <c r="CL35" s="56">
        <f t="shared" si="41"/>
        <v>134820163.80000001</v>
      </c>
      <c r="CM35" s="211">
        <f t="shared" si="37"/>
        <v>0</v>
      </c>
      <c r="CN35" s="211">
        <f t="shared" si="22"/>
        <v>0</v>
      </c>
      <c r="CO35" s="211">
        <f t="shared" si="23"/>
        <v>0</v>
      </c>
      <c r="CP35" s="211">
        <f t="shared" si="24"/>
        <v>0</v>
      </c>
      <c r="CQ35" s="211">
        <f t="shared" si="25"/>
        <v>0</v>
      </c>
      <c r="CR35" s="211">
        <f t="shared" si="26"/>
        <v>25247421.990000002</v>
      </c>
      <c r="CS35" s="211">
        <f t="shared" si="27"/>
        <v>0</v>
      </c>
      <c r="CT35" s="211">
        <f t="shared" si="28"/>
        <v>0</v>
      </c>
      <c r="CU35" s="211">
        <f t="shared" si="29"/>
        <v>116313750</v>
      </c>
      <c r="CV35" s="211">
        <f t="shared" si="30"/>
        <v>0</v>
      </c>
      <c r="CW35" s="211">
        <f t="shared" si="31"/>
        <v>0</v>
      </c>
      <c r="CX35" s="211">
        <f t="shared" si="32"/>
        <v>0</v>
      </c>
      <c r="CY35" s="211">
        <f t="shared" si="33"/>
        <v>0</v>
      </c>
      <c r="CZ35" s="211">
        <f t="shared" si="34"/>
        <v>0</v>
      </c>
      <c r="DA35" s="211">
        <f t="shared" si="35"/>
        <v>0</v>
      </c>
      <c r="DB35" s="211">
        <f t="shared" si="36"/>
        <v>0</v>
      </c>
      <c r="DC35" s="54">
        <f t="shared" si="42"/>
        <v>141561171.99000001</v>
      </c>
      <c r="DD35" s="54">
        <f t="shared" si="43"/>
        <v>630080328.76999998</v>
      </c>
      <c r="DE35" s="53" t="s">
        <v>206</v>
      </c>
    </row>
    <row r="36" spans="1:109" s="52" customFormat="1" ht="63.75" customHeight="1" x14ac:dyDescent="0.35">
      <c r="A36" s="73" t="s">
        <v>576</v>
      </c>
      <c r="B36" s="73" t="s">
        <v>575</v>
      </c>
      <c r="C36" s="64">
        <v>270010003</v>
      </c>
      <c r="D36" s="72" t="s">
        <v>617</v>
      </c>
      <c r="E36" s="71" t="s">
        <v>229</v>
      </c>
      <c r="F36" s="82">
        <v>3</v>
      </c>
      <c r="G36" s="82">
        <v>3</v>
      </c>
      <c r="H36" s="123" t="s">
        <v>636</v>
      </c>
      <c r="I36" s="122" t="s">
        <v>615</v>
      </c>
      <c r="J36" s="122" t="s">
        <v>626</v>
      </c>
      <c r="K36" s="118" t="s">
        <v>18</v>
      </c>
      <c r="L36" s="122" t="s">
        <v>635</v>
      </c>
      <c r="M36" s="122" t="s">
        <v>624</v>
      </c>
      <c r="N36" s="118" t="s">
        <v>623</v>
      </c>
      <c r="O36" s="122" t="s">
        <v>206</v>
      </c>
      <c r="P36" s="118" t="s">
        <v>634</v>
      </c>
      <c r="Q36" s="122" t="s">
        <v>622</v>
      </c>
      <c r="R36" s="121">
        <v>3301071</v>
      </c>
      <c r="S36" s="122" t="s">
        <v>633</v>
      </c>
      <c r="T36" s="217">
        <v>330107100</v>
      </c>
      <c r="U36" s="125" t="s">
        <v>632</v>
      </c>
      <c r="V36" s="67" t="s">
        <v>631</v>
      </c>
      <c r="W36" s="120">
        <v>0</v>
      </c>
      <c r="X36" s="120" t="s">
        <v>96</v>
      </c>
      <c r="Y36" s="118">
        <v>0</v>
      </c>
      <c r="Z36" s="119" t="s">
        <v>607</v>
      </c>
      <c r="AA36" s="118">
        <v>1</v>
      </c>
      <c r="AB36" s="118" t="s">
        <v>5</v>
      </c>
      <c r="AC36" s="118" t="s">
        <v>630</v>
      </c>
      <c r="AD36" s="122" t="s">
        <v>629</v>
      </c>
      <c r="AE36" s="114" t="s">
        <v>27</v>
      </c>
      <c r="AF36" s="213" t="s">
        <v>47</v>
      </c>
      <c r="AG36" s="216">
        <v>0</v>
      </c>
      <c r="AH36" s="216">
        <v>0.3</v>
      </c>
      <c r="AI36" s="216">
        <v>0.4</v>
      </c>
      <c r="AJ36" s="216">
        <v>0.3</v>
      </c>
      <c r="AK36" s="60" t="str">
        <f>+IF(AF36="Incremento",IF((SUM(AG36:AJ36)=AA36),"BIEN","NP"),IF((SUM(AG36:AJ36)/4)=AA36,"BIEN","NP"))</f>
        <v>NP</v>
      </c>
      <c r="AL36" s="115"/>
      <c r="AM36" s="115" t="s">
        <v>618</v>
      </c>
      <c r="AN36" s="55">
        <v>0</v>
      </c>
      <c r="AO36" s="55">
        <v>0</v>
      </c>
      <c r="AP36" s="55">
        <v>0</v>
      </c>
      <c r="AQ36" s="55">
        <v>0</v>
      </c>
      <c r="AR36" s="55">
        <v>0</v>
      </c>
      <c r="AS36" s="55">
        <v>0</v>
      </c>
      <c r="AT36" s="55">
        <v>0</v>
      </c>
      <c r="AU36" s="55">
        <v>0</v>
      </c>
      <c r="AV36" s="55">
        <v>0</v>
      </c>
      <c r="AW36" s="55">
        <v>0</v>
      </c>
      <c r="AX36" s="55">
        <v>0</v>
      </c>
      <c r="AY36" s="55">
        <v>0</v>
      </c>
      <c r="AZ36" s="55">
        <v>0</v>
      </c>
      <c r="BA36" s="55">
        <v>0</v>
      </c>
      <c r="BB36" s="55">
        <v>0</v>
      </c>
      <c r="BC36" s="55">
        <v>0</v>
      </c>
      <c r="BD36" s="57">
        <f t="shared" si="39"/>
        <v>0</v>
      </c>
      <c r="BE36" s="212">
        <v>0</v>
      </c>
      <c r="BF36" s="212">
        <v>0</v>
      </c>
      <c r="BG36" s="212">
        <v>0</v>
      </c>
      <c r="BH36" s="212">
        <v>0</v>
      </c>
      <c r="BI36" s="212">
        <v>0</v>
      </c>
      <c r="BJ36" s="215">
        <v>4000000</v>
      </c>
      <c r="BK36" s="55">
        <v>0</v>
      </c>
      <c r="BL36" s="55">
        <v>0</v>
      </c>
      <c r="BM36" s="55">
        <v>0</v>
      </c>
      <c r="BN36" s="55">
        <v>0</v>
      </c>
      <c r="BO36" s="55">
        <v>0</v>
      </c>
      <c r="BP36" s="55">
        <v>0</v>
      </c>
      <c r="BQ36" s="55">
        <v>0</v>
      </c>
      <c r="BR36" s="55">
        <v>0</v>
      </c>
      <c r="BS36" s="55">
        <v>0</v>
      </c>
      <c r="BT36" s="55">
        <v>0</v>
      </c>
      <c r="BU36" s="57">
        <f t="shared" si="40"/>
        <v>4000000</v>
      </c>
      <c r="BV36" s="55">
        <f t="shared" si="38"/>
        <v>0</v>
      </c>
      <c r="BW36" s="55">
        <v>0</v>
      </c>
      <c r="BX36" s="55">
        <v>0</v>
      </c>
      <c r="BY36" s="55">
        <v>0</v>
      </c>
      <c r="BZ36" s="55">
        <v>0</v>
      </c>
      <c r="CA36" s="55">
        <v>4200000</v>
      </c>
      <c r="CB36" s="55">
        <v>0</v>
      </c>
      <c r="CC36" s="55">
        <v>0</v>
      </c>
      <c r="CD36" s="55">
        <v>0</v>
      </c>
      <c r="CE36" s="55">
        <v>0</v>
      </c>
      <c r="CF36" s="55">
        <v>0</v>
      </c>
      <c r="CG36" s="55">
        <v>0</v>
      </c>
      <c r="CH36" s="55">
        <v>0</v>
      </c>
      <c r="CI36" s="55">
        <v>0</v>
      </c>
      <c r="CJ36" s="55">
        <v>0</v>
      </c>
      <c r="CK36" s="55">
        <v>0</v>
      </c>
      <c r="CL36" s="56">
        <f t="shared" si="41"/>
        <v>4200000</v>
      </c>
      <c r="CM36" s="211">
        <f t="shared" si="37"/>
        <v>0</v>
      </c>
      <c r="CN36" s="211">
        <f t="shared" si="22"/>
        <v>0</v>
      </c>
      <c r="CO36" s="211">
        <f t="shared" si="23"/>
        <v>0</v>
      </c>
      <c r="CP36" s="211">
        <f t="shared" si="24"/>
        <v>0</v>
      </c>
      <c r="CQ36" s="211">
        <f t="shared" si="25"/>
        <v>0</v>
      </c>
      <c r="CR36" s="211">
        <f t="shared" si="26"/>
        <v>4410000</v>
      </c>
      <c r="CS36" s="211">
        <f t="shared" si="27"/>
        <v>0</v>
      </c>
      <c r="CT36" s="211">
        <f t="shared" si="28"/>
        <v>0</v>
      </c>
      <c r="CU36" s="211">
        <f t="shared" si="29"/>
        <v>0</v>
      </c>
      <c r="CV36" s="211">
        <f t="shared" si="30"/>
        <v>0</v>
      </c>
      <c r="CW36" s="211">
        <f t="shared" si="31"/>
        <v>0</v>
      </c>
      <c r="CX36" s="211">
        <f t="shared" si="32"/>
        <v>0</v>
      </c>
      <c r="CY36" s="211">
        <f t="shared" si="33"/>
        <v>0</v>
      </c>
      <c r="CZ36" s="211">
        <f t="shared" si="34"/>
        <v>0</v>
      </c>
      <c r="DA36" s="211">
        <f t="shared" si="35"/>
        <v>0</v>
      </c>
      <c r="DB36" s="211">
        <f t="shared" si="36"/>
        <v>0</v>
      </c>
      <c r="DC36" s="54">
        <f t="shared" si="42"/>
        <v>4410000</v>
      </c>
      <c r="DD36" s="54">
        <f t="shared" si="43"/>
        <v>12610000</v>
      </c>
      <c r="DE36" s="53" t="s">
        <v>206</v>
      </c>
    </row>
    <row r="37" spans="1:109" s="52" customFormat="1" ht="62.25" customHeight="1" x14ac:dyDescent="0.35">
      <c r="A37" s="73" t="s">
        <v>576</v>
      </c>
      <c r="B37" s="73" t="s">
        <v>575</v>
      </c>
      <c r="C37" s="64">
        <v>270010002</v>
      </c>
      <c r="D37" s="72" t="s">
        <v>628</v>
      </c>
      <c r="E37" s="71" t="s">
        <v>229</v>
      </c>
      <c r="F37" s="82">
        <v>1</v>
      </c>
      <c r="G37" s="82">
        <v>1</v>
      </c>
      <c r="H37" s="123" t="s">
        <v>627</v>
      </c>
      <c r="I37" s="122" t="s">
        <v>615</v>
      </c>
      <c r="J37" s="122" t="s">
        <v>626</v>
      </c>
      <c r="K37" s="118" t="s">
        <v>18</v>
      </c>
      <c r="L37" s="122" t="s">
        <v>625</v>
      </c>
      <c r="M37" s="122" t="s">
        <v>624</v>
      </c>
      <c r="N37" s="118" t="s">
        <v>623</v>
      </c>
      <c r="O37" s="122" t="s">
        <v>206</v>
      </c>
      <c r="P37" s="118">
        <v>3301</v>
      </c>
      <c r="Q37" s="122" t="s">
        <v>622</v>
      </c>
      <c r="R37" s="121">
        <v>3301061</v>
      </c>
      <c r="S37" s="122" t="s">
        <v>621</v>
      </c>
      <c r="T37" s="214">
        <v>330106104</v>
      </c>
      <c r="U37" s="125" t="s">
        <v>620</v>
      </c>
      <c r="V37" s="67" t="s">
        <v>619</v>
      </c>
      <c r="W37" s="120">
        <v>1</v>
      </c>
      <c r="X37" s="120" t="s">
        <v>96</v>
      </c>
      <c r="Y37" s="118">
        <v>2023</v>
      </c>
      <c r="Z37" s="119" t="s">
        <v>607</v>
      </c>
      <c r="AA37" s="118">
        <v>4</v>
      </c>
      <c r="AB37" s="118" t="s">
        <v>5</v>
      </c>
      <c r="AC37" s="118" t="s">
        <v>4</v>
      </c>
      <c r="AD37" s="122" t="s">
        <v>3</v>
      </c>
      <c r="AE37" s="114" t="s">
        <v>27</v>
      </c>
      <c r="AF37" s="213" t="s">
        <v>47</v>
      </c>
      <c r="AG37" s="114">
        <v>0</v>
      </c>
      <c r="AH37" s="114">
        <v>1</v>
      </c>
      <c r="AI37" s="114">
        <v>2</v>
      </c>
      <c r="AJ37" s="114">
        <v>1</v>
      </c>
      <c r="AK37" s="60" t="str">
        <f>+IF(AF37="Incremento",IF((SUM(AG37:AJ37)=AA37),"BIEN","NP"),IF((SUM(AG37:AJ37)/4)=AA37,"BIEN","NP"))</f>
        <v>NP</v>
      </c>
      <c r="AL37" s="115"/>
      <c r="AM37" s="115" t="s">
        <v>618</v>
      </c>
      <c r="AN37" s="55">
        <v>0</v>
      </c>
      <c r="AO37" s="55">
        <v>0</v>
      </c>
      <c r="AP37" s="55">
        <v>0</v>
      </c>
      <c r="AQ37" s="55">
        <v>0</v>
      </c>
      <c r="AR37" s="55">
        <v>0</v>
      </c>
      <c r="AS37" s="55">
        <v>0</v>
      </c>
      <c r="AT37" s="55">
        <v>0</v>
      </c>
      <c r="AU37" s="55">
        <v>0</v>
      </c>
      <c r="AV37" s="55">
        <v>0</v>
      </c>
      <c r="AW37" s="55">
        <v>0</v>
      </c>
      <c r="AX37" s="55">
        <v>0</v>
      </c>
      <c r="AY37" s="55">
        <v>0</v>
      </c>
      <c r="AZ37" s="55">
        <v>0</v>
      </c>
      <c r="BA37" s="55">
        <v>0</v>
      </c>
      <c r="BB37" s="55">
        <v>0</v>
      </c>
      <c r="BC37" s="55">
        <v>0</v>
      </c>
      <c r="BD37" s="57">
        <f t="shared" si="39"/>
        <v>0</v>
      </c>
      <c r="BE37" s="212">
        <v>0</v>
      </c>
      <c r="BF37" s="212">
        <v>0</v>
      </c>
      <c r="BG37" s="212">
        <v>0</v>
      </c>
      <c r="BH37" s="212">
        <v>0</v>
      </c>
      <c r="BI37" s="212">
        <v>0</v>
      </c>
      <c r="BJ37" s="212">
        <v>500000</v>
      </c>
      <c r="BK37" s="55">
        <v>0</v>
      </c>
      <c r="BL37" s="55">
        <v>0</v>
      </c>
      <c r="BM37" s="55">
        <v>0</v>
      </c>
      <c r="BN37" s="55">
        <v>0</v>
      </c>
      <c r="BO37" s="55">
        <v>0</v>
      </c>
      <c r="BP37" s="55">
        <v>0</v>
      </c>
      <c r="BQ37" s="55">
        <v>0</v>
      </c>
      <c r="BR37" s="55">
        <v>0</v>
      </c>
      <c r="BS37" s="55">
        <v>0</v>
      </c>
      <c r="BT37" s="55">
        <v>0</v>
      </c>
      <c r="BU37" s="57">
        <f t="shared" si="40"/>
        <v>500000</v>
      </c>
      <c r="BV37" s="55">
        <f t="shared" si="38"/>
        <v>0</v>
      </c>
      <c r="BW37" s="55">
        <v>0</v>
      </c>
      <c r="BX37" s="55">
        <v>0</v>
      </c>
      <c r="BY37" s="55">
        <v>0</v>
      </c>
      <c r="BZ37" s="55">
        <v>0</v>
      </c>
      <c r="CA37" s="55">
        <v>525000</v>
      </c>
      <c r="CB37" s="55">
        <v>0</v>
      </c>
      <c r="CC37" s="55">
        <v>0</v>
      </c>
      <c r="CD37" s="55">
        <v>0</v>
      </c>
      <c r="CE37" s="55">
        <v>0</v>
      </c>
      <c r="CF37" s="55">
        <v>0</v>
      </c>
      <c r="CG37" s="55">
        <v>0</v>
      </c>
      <c r="CH37" s="55">
        <v>0</v>
      </c>
      <c r="CI37" s="55">
        <v>0</v>
      </c>
      <c r="CJ37" s="55">
        <v>0</v>
      </c>
      <c r="CK37" s="55">
        <v>0</v>
      </c>
      <c r="CL37" s="56">
        <f t="shared" si="41"/>
        <v>525000</v>
      </c>
      <c r="CM37" s="211">
        <f t="shared" si="37"/>
        <v>0</v>
      </c>
      <c r="CN37" s="211">
        <f t="shared" si="22"/>
        <v>0</v>
      </c>
      <c r="CO37" s="211">
        <f t="shared" si="23"/>
        <v>0</v>
      </c>
      <c r="CP37" s="211">
        <f t="shared" si="24"/>
        <v>0</v>
      </c>
      <c r="CQ37" s="211">
        <f t="shared" si="25"/>
        <v>0</v>
      </c>
      <c r="CR37" s="211">
        <f t="shared" si="26"/>
        <v>551250</v>
      </c>
      <c r="CS37" s="211">
        <f t="shared" si="27"/>
        <v>0</v>
      </c>
      <c r="CT37" s="211">
        <f t="shared" si="28"/>
        <v>0</v>
      </c>
      <c r="CU37" s="211">
        <f t="shared" si="29"/>
        <v>0</v>
      </c>
      <c r="CV37" s="211">
        <f t="shared" si="30"/>
        <v>0</v>
      </c>
      <c r="CW37" s="211">
        <f t="shared" si="31"/>
        <v>0</v>
      </c>
      <c r="CX37" s="211">
        <f t="shared" si="32"/>
        <v>0</v>
      </c>
      <c r="CY37" s="211">
        <f t="shared" si="33"/>
        <v>0</v>
      </c>
      <c r="CZ37" s="211">
        <f t="shared" si="34"/>
        <v>0</v>
      </c>
      <c r="DA37" s="211">
        <f t="shared" si="35"/>
        <v>0</v>
      </c>
      <c r="DB37" s="211">
        <f t="shared" si="36"/>
        <v>0</v>
      </c>
      <c r="DC37" s="54">
        <f t="shared" si="42"/>
        <v>551250</v>
      </c>
      <c r="DD37" s="54">
        <f t="shared" si="43"/>
        <v>1576250</v>
      </c>
      <c r="DE37" s="53" t="s">
        <v>206</v>
      </c>
    </row>
    <row r="38" spans="1:109" s="19" customFormat="1" ht="88.5" customHeight="1" x14ac:dyDescent="0.35">
      <c r="A38" s="51" t="s">
        <v>576</v>
      </c>
      <c r="B38" s="51" t="s">
        <v>575</v>
      </c>
      <c r="C38" s="42">
        <v>270010003</v>
      </c>
      <c r="D38" s="50" t="s">
        <v>617</v>
      </c>
      <c r="E38" s="49" t="s">
        <v>229</v>
      </c>
      <c r="F38" s="48">
        <v>3</v>
      </c>
      <c r="G38" s="48">
        <v>3</v>
      </c>
      <c r="H38" s="210" t="s">
        <v>616</v>
      </c>
      <c r="I38" s="207" t="s">
        <v>615</v>
      </c>
      <c r="J38" s="207" t="s">
        <v>614</v>
      </c>
      <c r="K38" s="209" t="s">
        <v>18</v>
      </c>
      <c r="L38" s="207" t="s">
        <v>613</v>
      </c>
      <c r="M38" s="207" t="s">
        <v>612</v>
      </c>
      <c r="N38" s="209">
        <v>33</v>
      </c>
      <c r="O38" s="207" t="s">
        <v>206</v>
      </c>
      <c r="P38" s="209">
        <v>3302</v>
      </c>
      <c r="Q38" s="207" t="s">
        <v>611</v>
      </c>
      <c r="R38" s="208">
        <v>3302018</v>
      </c>
      <c r="S38" s="207" t="s">
        <v>610</v>
      </c>
      <c r="T38" s="206">
        <v>330201800</v>
      </c>
      <c r="U38" s="132" t="s">
        <v>609</v>
      </c>
      <c r="V38" s="205" t="s">
        <v>608</v>
      </c>
      <c r="W38" s="204">
        <v>68</v>
      </c>
      <c r="X38" s="203" t="s">
        <v>96</v>
      </c>
      <c r="Y38" s="201" t="s">
        <v>223</v>
      </c>
      <c r="Z38" s="202" t="s">
        <v>607</v>
      </c>
      <c r="AA38" s="201">
        <v>68</v>
      </c>
      <c r="AB38" s="201" t="s">
        <v>5</v>
      </c>
      <c r="AC38" s="201" t="s">
        <v>202</v>
      </c>
      <c r="AD38" s="200" t="s">
        <v>201</v>
      </c>
      <c r="AE38" s="199" t="s">
        <v>27</v>
      </c>
      <c r="AF38" s="197" t="s">
        <v>47</v>
      </c>
      <c r="AG38" s="199">
        <v>0</v>
      </c>
      <c r="AH38" s="199">
        <v>22</v>
      </c>
      <c r="AI38" s="199">
        <v>23</v>
      </c>
      <c r="AJ38" s="199">
        <v>23</v>
      </c>
      <c r="AK38" s="38" t="str">
        <f>+IF(AF38="Incremento",IF((SUM(AG38:AJ38)=AA38),"BIEN","NP"),IF((SUM(AG38:AJ38)/4)=AA38,"BIEN","NP"))</f>
        <v>NP</v>
      </c>
      <c r="AL38" s="198"/>
      <c r="AM38" s="197" t="s">
        <v>606</v>
      </c>
      <c r="AN38" s="34">
        <v>0</v>
      </c>
      <c r="AO38" s="34">
        <v>0</v>
      </c>
      <c r="AP38" s="34">
        <v>0</v>
      </c>
      <c r="AQ38" s="34">
        <v>0</v>
      </c>
      <c r="AR38" s="34">
        <v>0</v>
      </c>
      <c r="AS38" s="34">
        <v>0</v>
      </c>
      <c r="AT38" s="34">
        <v>0</v>
      </c>
      <c r="AU38" s="34">
        <v>0</v>
      </c>
      <c r="AV38" s="34">
        <v>0</v>
      </c>
      <c r="AW38" s="34">
        <v>0</v>
      </c>
      <c r="AX38" s="34">
        <v>0</v>
      </c>
      <c r="AY38" s="34">
        <v>0</v>
      </c>
      <c r="AZ38" s="34">
        <v>0</v>
      </c>
      <c r="BA38" s="34">
        <v>0</v>
      </c>
      <c r="BB38" s="34">
        <v>0</v>
      </c>
      <c r="BC38" s="34">
        <v>0</v>
      </c>
      <c r="BD38" s="77">
        <f t="shared" si="39"/>
        <v>0</v>
      </c>
      <c r="BE38" s="196">
        <v>0</v>
      </c>
      <c r="BF38" s="196">
        <v>0</v>
      </c>
      <c r="BG38" s="196">
        <v>0</v>
      </c>
      <c r="BH38" s="196">
        <v>0</v>
      </c>
      <c r="BI38" s="196">
        <v>0</v>
      </c>
      <c r="BJ38" s="196">
        <v>500000</v>
      </c>
      <c r="BK38" s="34">
        <v>0</v>
      </c>
      <c r="BL38" s="34">
        <v>0</v>
      </c>
      <c r="BM38" s="34">
        <v>0</v>
      </c>
      <c r="BN38" s="34">
        <v>0</v>
      </c>
      <c r="BO38" s="34">
        <v>0</v>
      </c>
      <c r="BP38" s="34">
        <v>0</v>
      </c>
      <c r="BQ38" s="34">
        <v>0</v>
      </c>
      <c r="BR38" s="34">
        <v>0</v>
      </c>
      <c r="BS38" s="34">
        <v>0</v>
      </c>
      <c r="BT38" s="34">
        <v>0</v>
      </c>
      <c r="BU38" s="77">
        <f t="shared" si="40"/>
        <v>500000</v>
      </c>
      <c r="BV38" s="34">
        <f t="shared" si="38"/>
        <v>0</v>
      </c>
      <c r="BW38" s="34">
        <v>0</v>
      </c>
      <c r="BX38" s="34">
        <v>0</v>
      </c>
      <c r="BY38" s="34">
        <v>0</v>
      </c>
      <c r="BZ38" s="34">
        <v>0</v>
      </c>
      <c r="CA38" s="34">
        <v>525000</v>
      </c>
      <c r="CB38" s="34">
        <v>0</v>
      </c>
      <c r="CC38" s="34">
        <v>0</v>
      </c>
      <c r="CD38" s="34">
        <v>0</v>
      </c>
      <c r="CE38" s="34">
        <v>0</v>
      </c>
      <c r="CF38" s="34">
        <v>0</v>
      </c>
      <c r="CG38" s="34">
        <v>0</v>
      </c>
      <c r="CH38" s="34">
        <v>0</v>
      </c>
      <c r="CI38" s="34">
        <v>0</v>
      </c>
      <c r="CJ38" s="34">
        <v>0</v>
      </c>
      <c r="CK38" s="34">
        <v>0</v>
      </c>
      <c r="CL38" s="76">
        <f t="shared" si="41"/>
        <v>525000</v>
      </c>
      <c r="CM38" s="195">
        <f t="shared" si="37"/>
        <v>0</v>
      </c>
      <c r="CN38" s="195">
        <f t="shared" si="22"/>
        <v>0</v>
      </c>
      <c r="CO38" s="195">
        <f t="shared" si="23"/>
        <v>0</v>
      </c>
      <c r="CP38" s="195">
        <f t="shared" si="24"/>
        <v>0</v>
      </c>
      <c r="CQ38" s="195">
        <f t="shared" si="25"/>
        <v>0</v>
      </c>
      <c r="CR38" s="195">
        <f t="shared" si="26"/>
        <v>551250</v>
      </c>
      <c r="CS38" s="195">
        <f t="shared" si="27"/>
        <v>0</v>
      </c>
      <c r="CT38" s="195">
        <f t="shared" si="28"/>
        <v>0</v>
      </c>
      <c r="CU38" s="195">
        <f t="shared" si="29"/>
        <v>0</v>
      </c>
      <c r="CV38" s="195">
        <f t="shared" si="30"/>
        <v>0</v>
      </c>
      <c r="CW38" s="195">
        <f t="shared" si="31"/>
        <v>0</v>
      </c>
      <c r="CX38" s="195">
        <f t="shared" si="32"/>
        <v>0</v>
      </c>
      <c r="CY38" s="195">
        <f t="shared" si="33"/>
        <v>0</v>
      </c>
      <c r="CZ38" s="195">
        <f t="shared" si="34"/>
        <v>0</v>
      </c>
      <c r="DA38" s="195">
        <f t="shared" si="35"/>
        <v>0</v>
      </c>
      <c r="DB38" s="195">
        <f t="shared" si="36"/>
        <v>0</v>
      </c>
      <c r="DC38" s="75">
        <f t="shared" si="42"/>
        <v>551250</v>
      </c>
      <c r="DD38" s="74">
        <f t="shared" si="43"/>
        <v>1576250</v>
      </c>
      <c r="DE38" s="31" t="s">
        <v>206</v>
      </c>
    </row>
    <row r="39" spans="1:109" s="52" customFormat="1" ht="210" x14ac:dyDescent="0.35">
      <c r="A39" s="73" t="s">
        <v>576</v>
      </c>
      <c r="B39" s="73" t="s">
        <v>575</v>
      </c>
      <c r="C39" s="64">
        <v>80030004</v>
      </c>
      <c r="D39" s="72" t="s">
        <v>105</v>
      </c>
      <c r="E39" s="71" t="s">
        <v>22</v>
      </c>
      <c r="F39" s="82">
        <v>89.21</v>
      </c>
      <c r="G39" s="82">
        <v>89.21</v>
      </c>
      <c r="H39" s="158" t="s">
        <v>605</v>
      </c>
      <c r="I39" s="53" t="s">
        <v>598</v>
      </c>
      <c r="J39" s="53" t="s">
        <v>597</v>
      </c>
      <c r="K39" s="65" t="s">
        <v>18</v>
      </c>
      <c r="L39" s="53" t="s">
        <v>604</v>
      </c>
      <c r="M39" s="53" t="s">
        <v>100</v>
      </c>
      <c r="N39" s="65">
        <v>12</v>
      </c>
      <c r="O39" s="53" t="s">
        <v>595</v>
      </c>
      <c r="P39" s="65">
        <v>1202</v>
      </c>
      <c r="Q39" s="53" t="s">
        <v>593</v>
      </c>
      <c r="R39" s="68">
        <v>1202032</v>
      </c>
      <c r="S39" s="53" t="s">
        <v>603</v>
      </c>
      <c r="T39" s="193">
        <v>120203200</v>
      </c>
      <c r="U39" s="53" t="s">
        <v>602</v>
      </c>
      <c r="V39" s="67" t="s">
        <v>601</v>
      </c>
      <c r="W39" s="105">
        <v>1</v>
      </c>
      <c r="X39" s="105" t="s">
        <v>96</v>
      </c>
      <c r="Y39" s="65">
        <v>2023</v>
      </c>
      <c r="Z39" s="66" t="s">
        <v>566</v>
      </c>
      <c r="AA39" s="65">
        <v>2</v>
      </c>
      <c r="AB39" s="65" t="s">
        <v>5</v>
      </c>
      <c r="AC39" s="65" t="s">
        <v>4</v>
      </c>
      <c r="AD39" s="53" t="s">
        <v>3</v>
      </c>
      <c r="AE39" s="86" t="s">
        <v>600</v>
      </c>
      <c r="AF39" s="62" t="s">
        <v>2</v>
      </c>
      <c r="AG39" s="61">
        <v>2</v>
      </c>
      <c r="AH39" s="61">
        <v>2</v>
      </c>
      <c r="AI39" s="61">
        <v>2</v>
      </c>
      <c r="AJ39" s="61">
        <v>2</v>
      </c>
      <c r="AK39" s="60" t="str">
        <f>+IF(AF39="Incremento",IF((SUM(AG39:AJ39)=AA39),"BIEN","NP"),IF((SUM(AG39:AJ39)/4)=AA39,"BIEN","NP"))</f>
        <v>BIEN</v>
      </c>
      <c r="AL39" s="108"/>
      <c r="AM39" s="107"/>
      <c r="AN39" s="93">
        <v>60000000</v>
      </c>
      <c r="AO39" s="190">
        <v>0</v>
      </c>
      <c r="AP39" s="190">
        <v>0</v>
      </c>
      <c r="AQ39" s="190">
        <v>0</v>
      </c>
      <c r="AR39" s="190">
        <v>0</v>
      </c>
      <c r="AS39" s="190">
        <v>0</v>
      </c>
      <c r="AT39" s="190">
        <v>0</v>
      </c>
      <c r="AU39" s="190">
        <v>0</v>
      </c>
      <c r="AV39" s="190">
        <v>0</v>
      </c>
      <c r="AW39" s="190">
        <v>0</v>
      </c>
      <c r="AX39" s="190">
        <v>0</v>
      </c>
      <c r="AY39" s="190">
        <v>0</v>
      </c>
      <c r="AZ39" s="190">
        <v>0</v>
      </c>
      <c r="BA39" s="190">
        <v>0</v>
      </c>
      <c r="BB39" s="190">
        <v>0</v>
      </c>
      <c r="BC39" s="194">
        <v>55000000</v>
      </c>
      <c r="BD39" s="57">
        <f t="shared" si="39"/>
        <v>115000000</v>
      </c>
      <c r="BE39" s="292">
        <v>54999999.999999993</v>
      </c>
      <c r="BF39" s="189">
        <v>0</v>
      </c>
      <c r="BG39" s="189">
        <v>0</v>
      </c>
      <c r="BH39" s="189">
        <v>0</v>
      </c>
      <c r="BI39" s="189">
        <v>0</v>
      </c>
      <c r="BJ39" s="189">
        <v>0</v>
      </c>
      <c r="BK39" s="189">
        <v>0</v>
      </c>
      <c r="BL39" s="189">
        <v>0</v>
      </c>
      <c r="BM39" s="189">
        <v>0</v>
      </c>
      <c r="BN39" s="189">
        <v>0</v>
      </c>
      <c r="BO39" s="189">
        <v>0</v>
      </c>
      <c r="BP39" s="189">
        <v>0</v>
      </c>
      <c r="BQ39" s="189">
        <v>0</v>
      </c>
      <c r="BR39" s="189">
        <v>0</v>
      </c>
      <c r="BS39" s="189">
        <v>0</v>
      </c>
      <c r="BT39" s="189">
        <v>58025000</v>
      </c>
      <c r="BU39" s="57">
        <f t="shared" si="40"/>
        <v>113025000</v>
      </c>
      <c r="BV39" s="55">
        <f t="shared" si="38"/>
        <v>57749999.999999993</v>
      </c>
      <c r="BW39" s="55">
        <v>0</v>
      </c>
      <c r="BX39" s="55">
        <v>0</v>
      </c>
      <c r="BY39" s="55">
        <v>0</v>
      </c>
      <c r="BZ39" s="55">
        <v>0</v>
      </c>
      <c r="CA39" s="55">
        <v>0</v>
      </c>
      <c r="CB39" s="55">
        <v>0</v>
      </c>
      <c r="CC39" s="55">
        <v>0</v>
      </c>
      <c r="CD39" s="55">
        <v>0</v>
      </c>
      <c r="CE39" s="55">
        <v>0</v>
      </c>
      <c r="CF39" s="55">
        <v>0</v>
      </c>
      <c r="CG39" s="55">
        <v>0</v>
      </c>
      <c r="CH39" s="55">
        <v>0</v>
      </c>
      <c r="CI39" s="55">
        <v>0</v>
      </c>
      <c r="CJ39" s="55">
        <v>0</v>
      </c>
      <c r="CK39" s="55">
        <v>60926250</v>
      </c>
      <c r="CL39" s="56">
        <f t="shared" si="41"/>
        <v>118676250</v>
      </c>
      <c r="CM39" s="55">
        <f t="shared" si="37"/>
        <v>60637499.999999993</v>
      </c>
      <c r="CN39" s="55">
        <f t="shared" si="22"/>
        <v>0</v>
      </c>
      <c r="CO39" s="55">
        <f t="shared" si="23"/>
        <v>0</v>
      </c>
      <c r="CP39" s="55">
        <f t="shared" si="24"/>
        <v>0</v>
      </c>
      <c r="CQ39" s="55">
        <f t="shared" si="25"/>
        <v>0</v>
      </c>
      <c r="CR39" s="55">
        <f t="shared" si="26"/>
        <v>0</v>
      </c>
      <c r="CS39" s="55">
        <f t="shared" si="27"/>
        <v>0</v>
      </c>
      <c r="CT39" s="55">
        <f t="shared" si="28"/>
        <v>0</v>
      </c>
      <c r="CU39" s="55">
        <f t="shared" si="29"/>
        <v>0</v>
      </c>
      <c r="CV39" s="55">
        <f t="shared" si="30"/>
        <v>0</v>
      </c>
      <c r="CW39" s="55">
        <f t="shared" si="31"/>
        <v>0</v>
      </c>
      <c r="CX39" s="55">
        <f t="shared" si="32"/>
        <v>0</v>
      </c>
      <c r="CY39" s="55">
        <f t="shared" si="33"/>
        <v>0</v>
      </c>
      <c r="CZ39" s="55">
        <f t="shared" si="34"/>
        <v>0</v>
      </c>
      <c r="DA39" s="55">
        <f t="shared" si="35"/>
        <v>0</v>
      </c>
      <c r="DB39" s="55">
        <f t="shared" si="36"/>
        <v>63972562.5</v>
      </c>
      <c r="DC39" s="54">
        <f t="shared" si="42"/>
        <v>124610062.5</v>
      </c>
      <c r="DD39" s="54">
        <f t="shared" si="43"/>
        <v>471311312.5</v>
      </c>
      <c r="DE39" s="53" t="s">
        <v>93</v>
      </c>
    </row>
    <row r="40" spans="1:109" s="52" customFormat="1" ht="84" x14ac:dyDescent="0.35">
      <c r="A40" s="73" t="s">
        <v>576</v>
      </c>
      <c r="B40" s="73" t="s">
        <v>575</v>
      </c>
      <c r="C40" s="64">
        <v>80030005</v>
      </c>
      <c r="D40" s="72" t="s">
        <v>105</v>
      </c>
      <c r="E40" s="71" t="s">
        <v>22</v>
      </c>
      <c r="F40" s="82">
        <v>89.21</v>
      </c>
      <c r="G40" s="82">
        <v>89.21</v>
      </c>
      <c r="H40" s="158" t="s">
        <v>599</v>
      </c>
      <c r="I40" s="53" t="s">
        <v>598</v>
      </c>
      <c r="J40" s="53" t="s">
        <v>597</v>
      </c>
      <c r="K40" s="65" t="s">
        <v>18</v>
      </c>
      <c r="L40" s="53" t="s">
        <v>596</v>
      </c>
      <c r="M40" s="53" t="s">
        <v>154</v>
      </c>
      <c r="N40" s="65">
        <v>12</v>
      </c>
      <c r="O40" s="53" t="s">
        <v>595</v>
      </c>
      <c r="P40" s="65" t="s">
        <v>594</v>
      </c>
      <c r="Q40" s="53" t="s">
        <v>593</v>
      </c>
      <c r="R40" s="68">
        <v>1202019</v>
      </c>
      <c r="S40" s="53" t="s">
        <v>592</v>
      </c>
      <c r="T40" s="193">
        <v>120201900</v>
      </c>
      <c r="U40" s="53" t="s">
        <v>591</v>
      </c>
      <c r="V40" s="67" t="s">
        <v>590</v>
      </c>
      <c r="W40" s="105">
        <v>1</v>
      </c>
      <c r="X40" s="105" t="s">
        <v>96</v>
      </c>
      <c r="Y40" s="65">
        <v>2023</v>
      </c>
      <c r="Z40" s="66" t="s">
        <v>566</v>
      </c>
      <c r="AA40" s="65">
        <v>2</v>
      </c>
      <c r="AB40" s="65" t="s">
        <v>5</v>
      </c>
      <c r="AC40" s="65" t="s">
        <v>434</v>
      </c>
      <c r="AD40" s="53" t="s">
        <v>433</v>
      </c>
      <c r="AE40" s="86" t="s">
        <v>589</v>
      </c>
      <c r="AF40" s="62" t="s">
        <v>2</v>
      </c>
      <c r="AG40" s="61">
        <v>2</v>
      </c>
      <c r="AH40" s="61">
        <v>2</v>
      </c>
      <c r="AI40" s="61">
        <v>2</v>
      </c>
      <c r="AJ40" s="61">
        <v>2</v>
      </c>
      <c r="AK40" s="60" t="str">
        <f>+IF(AF40="Incremento",IF((SUM(AG40:AJ40)=AA40),"BIEN","NP"),IF((SUM(AG40:AJ40)/4)=AA40,"BIEN","NP"))</f>
        <v>BIEN</v>
      </c>
      <c r="AL40" s="108"/>
      <c r="AM40" s="107"/>
      <c r="AN40" s="192">
        <v>48500000</v>
      </c>
      <c r="AO40" s="190">
        <v>0</v>
      </c>
      <c r="AP40" s="190">
        <v>0</v>
      </c>
      <c r="AQ40" s="190">
        <v>0</v>
      </c>
      <c r="AR40" s="190">
        <v>0</v>
      </c>
      <c r="AS40" s="190">
        <v>0</v>
      </c>
      <c r="AT40" s="190">
        <v>0</v>
      </c>
      <c r="AU40" s="190">
        <v>0</v>
      </c>
      <c r="AV40" s="191">
        <v>8000000</v>
      </c>
      <c r="AW40" s="190">
        <v>0</v>
      </c>
      <c r="AX40" s="190">
        <v>0</v>
      </c>
      <c r="AY40" s="190">
        <v>0</v>
      </c>
      <c r="AZ40" s="190">
        <v>0</v>
      </c>
      <c r="BA40" s="190">
        <v>0</v>
      </c>
      <c r="BB40" s="190">
        <v>0</v>
      </c>
      <c r="BC40" s="190">
        <v>0</v>
      </c>
      <c r="BD40" s="57">
        <f t="shared" si="39"/>
        <v>56500000</v>
      </c>
      <c r="BE40" s="292">
        <v>45000000</v>
      </c>
      <c r="BF40" s="189">
        <v>0</v>
      </c>
      <c r="BG40" s="189">
        <v>0</v>
      </c>
      <c r="BH40" s="189">
        <v>0</v>
      </c>
      <c r="BI40" s="189">
        <v>0</v>
      </c>
      <c r="BJ40" s="189">
        <v>0</v>
      </c>
      <c r="BK40" s="189">
        <v>0</v>
      </c>
      <c r="BL40" s="189">
        <v>0</v>
      </c>
      <c r="BM40" s="189">
        <v>8440000</v>
      </c>
      <c r="BN40" s="189">
        <v>0</v>
      </c>
      <c r="BO40" s="189">
        <v>0</v>
      </c>
      <c r="BP40" s="189">
        <v>0</v>
      </c>
      <c r="BQ40" s="189">
        <v>0</v>
      </c>
      <c r="BR40" s="189">
        <v>0</v>
      </c>
      <c r="BS40" s="189">
        <v>0</v>
      </c>
      <c r="BT40" s="189">
        <v>0</v>
      </c>
      <c r="BU40" s="57">
        <f t="shared" si="40"/>
        <v>53440000</v>
      </c>
      <c r="BV40" s="55">
        <f t="shared" si="38"/>
        <v>47250000</v>
      </c>
      <c r="BW40" s="55">
        <v>0</v>
      </c>
      <c r="BX40" s="55">
        <v>0</v>
      </c>
      <c r="BY40" s="55">
        <v>0</v>
      </c>
      <c r="BZ40" s="55">
        <v>0</v>
      </c>
      <c r="CA40" s="55">
        <v>0</v>
      </c>
      <c r="CB40" s="55">
        <v>0</v>
      </c>
      <c r="CC40" s="55">
        <v>0</v>
      </c>
      <c r="CD40" s="55">
        <v>8862000</v>
      </c>
      <c r="CE40" s="55">
        <v>0</v>
      </c>
      <c r="CF40" s="55">
        <v>0</v>
      </c>
      <c r="CG40" s="55">
        <v>0</v>
      </c>
      <c r="CH40" s="55">
        <v>0</v>
      </c>
      <c r="CI40" s="55">
        <v>0</v>
      </c>
      <c r="CJ40" s="55">
        <v>0</v>
      </c>
      <c r="CK40" s="55">
        <v>0</v>
      </c>
      <c r="CL40" s="56">
        <f t="shared" si="41"/>
        <v>56112000</v>
      </c>
      <c r="CM40" s="55">
        <f t="shared" si="37"/>
        <v>49612500</v>
      </c>
      <c r="CN40" s="55">
        <f t="shared" si="22"/>
        <v>0</v>
      </c>
      <c r="CO40" s="55">
        <f t="shared" si="23"/>
        <v>0</v>
      </c>
      <c r="CP40" s="55">
        <f t="shared" si="24"/>
        <v>0</v>
      </c>
      <c r="CQ40" s="55">
        <f t="shared" si="25"/>
        <v>0</v>
      </c>
      <c r="CR40" s="55">
        <f t="shared" si="26"/>
        <v>0</v>
      </c>
      <c r="CS40" s="55">
        <f t="shared" si="27"/>
        <v>0</v>
      </c>
      <c r="CT40" s="55">
        <f t="shared" si="28"/>
        <v>0</v>
      </c>
      <c r="CU40" s="55">
        <f t="shared" si="29"/>
        <v>9305100</v>
      </c>
      <c r="CV40" s="55">
        <f t="shared" si="30"/>
        <v>0</v>
      </c>
      <c r="CW40" s="55">
        <f t="shared" si="31"/>
        <v>0</v>
      </c>
      <c r="CX40" s="55">
        <f t="shared" si="32"/>
        <v>0</v>
      </c>
      <c r="CY40" s="55">
        <f t="shared" si="33"/>
        <v>0</v>
      </c>
      <c r="CZ40" s="55">
        <f t="shared" si="34"/>
        <v>0</v>
      </c>
      <c r="DA40" s="55">
        <f t="shared" si="35"/>
        <v>0</v>
      </c>
      <c r="DB40" s="55">
        <f t="shared" si="36"/>
        <v>0</v>
      </c>
      <c r="DC40" s="54">
        <f t="shared" si="42"/>
        <v>58917600</v>
      </c>
      <c r="DD40" s="54">
        <f t="shared" si="43"/>
        <v>224969600</v>
      </c>
      <c r="DE40" s="53" t="s">
        <v>93</v>
      </c>
    </row>
    <row r="41" spans="1:109" s="19" customFormat="1" ht="105" x14ac:dyDescent="0.35">
      <c r="A41" s="51" t="s">
        <v>576</v>
      </c>
      <c r="B41" s="51" t="s">
        <v>575</v>
      </c>
      <c r="C41" s="42">
        <v>80030004</v>
      </c>
      <c r="D41" s="50" t="s">
        <v>105</v>
      </c>
      <c r="E41" s="49" t="s">
        <v>22</v>
      </c>
      <c r="F41" s="48">
        <v>89.21</v>
      </c>
      <c r="G41" s="48">
        <v>89.21</v>
      </c>
      <c r="H41" s="156" t="s">
        <v>588</v>
      </c>
      <c r="I41" s="31" t="s">
        <v>572</v>
      </c>
      <c r="J41" s="31" t="s">
        <v>587</v>
      </c>
      <c r="K41" s="45" t="s">
        <v>18</v>
      </c>
      <c r="L41" s="31" t="s">
        <v>570</v>
      </c>
      <c r="M41" s="31" t="s">
        <v>586</v>
      </c>
      <c r="N41" s="45" t="s">
        <v>585</v>
      </c>
      <c r="O41" s="31" t="s">
        <v>584</v>
      </c>
      <c r="P41" s="45">
        <v>4101</v>
      </c>
      <c r="Q41" s="31" t="s">
        <v>583</v>
      </c>
      <c r="R41" s="79">
        <v>4101023</v>
      </c>
      <c r="S41" s="31" t="s">
        <v>582</v>
      </c>
      <c r="T41" s="188">
        <v>410102306</v>
      </c>
      <c r="U41" s="31" t="s">
        <v>581</v>
      </c>
      <c r="V41" s="43" t="s">
        <v>580</v>
      </c>
      <c r="W41" s="179">
        <v>6576</v>
      </c>
      <c r="X41" s="179" t="s">
        <v>96</v>
      </c>
      <c r="Y41" s="45">
        <v>2023</v>
      </c>
      <c r="Z41" s="78" t="s">
        <v>566</v>
      </c>
      <c r="AA41" s="45">
        <v>6576</v>
      </c>
      <c r="AB41" s="45" t="s">
        <v>5</v>
      </c>
      <c r="AC41" s="45" t="s">
        <v>579</v>
      </c>
      <c r="AD41" s="31" t="s">
        <v>578</v>
      </c>
      <c r="AE41" s="83" t="s">
        <v>577</v>
      </c>
      <c r="AF41" s="37" t="s">
        <v>47</v>
      </c>
      <c r="AG41" s="39">
        <v>1644</v>
      </c>
      <c r="AH41" s="39">
        <v>1644</v>
      </c>
      <c r="AI41" s="39">
        <v>1644</v>
      </c>
      <c r="AJ41" s="39">
        <v>1644</v>
      </c>
      <c r="AK41" s="38" t="s">
        <v>125</v>
      </c>
      <c r="AL41" s="37"/>
      <c r="AM41" s="127"/>
      <c r="AN41" s="34">
        <f>57000000+15000000</f>
        <v>72000000</v>
      </c>
      <c r="AO41" s="34">
        <v>0</v>
      </c>
      <c r="AP41" s="34">
        <v>0</v>
      </c>
      <c r="AQ41" s="34">
        <v>0</v>
      </c>
      <c r="AR41" s="34">
        <v>0</v>
      </c>
      <c r="AS41" s="34">
        <v>0</v>
      </c>
      <c r="AT41" s="34">
        <v>0</v>
      </c>
      <c r="AU41" s="34">
        <v>0</v>
      </c>
      <c r="AV41" s="34">
        <v>0</v>
      </c>
      <c r="AW41" s="34">
        <v>0</v>
      </c>
      <c r="AX41" s="34">
        <v>0</v>
      </c>
      <c r="AY41" s="34">
        <v>0</v>
      </c>
      <c r="AZ41" s="34">
        <v>0</v>
      </c>
      <c r="BA41" s="34">
        <v>0</v>
      </c>
      <c r="BB41" s="34">
        <v>0</v>
      </c>
      <c r="BC41" s="34">
        <v>0</v>
      </c>
      <c r="BD41" s="77">
        <f t="shared" si="39"/>
        <v>72000000</v>
      </c>
      <c r="BE41" s="98">
        <v>97780000</v>
      </c>
      <c r="BF41" s="187">
        <v>0</v>
      </c>
      <c r="BG41" s="98">
        <v>0</v>
      </c>
      <c r="BH41" s="98">
        <v>0</v>
      </c>
      <c r="BI41" s="98">
        <v>0</v>
      </c>
      <c r="BJ41" s="98">
        <v>0</v>
      </c>
      <c r="BK41" s="98">
        <v>0</v>
      </c>
      <c r="BL41" s="98">
        <v>0</v>
      </c>
      <c r="BM41" s="98">
        <v>0</v>
      </c>
      <c r="BN41" s="98">
        <v>0</v>
      </c>
      <c r="BO41" s="98">
        <v>0</v>
      </c>
      <c r="BP41" s="98">
        <v>0</v>
      </c>
      <c r="BQ41" s="98">
        <v>0</v>
      </c>
      <c r="BR41" s="98">
        <v>0</v>
      </c>
      <c r="BS41" s="98">
        <v>0</v>
      </c>
      <c r="BT41" s="98">
        <v>0</v>
      </c>
      <c r="BU41" s="77">
        <f t="shared" si="40"/>
        <v>97780000</v>
      </c>
      <c r="BV41" s="34">
        <f t="shared" si="38"/>
        <v>102669000</v>
      </c>
      <c r="BW41" s="34">
        <v>0</v>
      </c>
      <c r="BX41" s="34">
        <v>0</v>
      </c>
      <c r="BY41" s="34">
        <v>0</v>
      </c>
      <c r="BZ41" s="34">
        <v>0</v>
      </c>
      <c r="CA41" s="34">
        <v>0</v>
      </c>
      <c r="CB41" s="34">
        <v>0</v>
      </c>
      <c r="CC41" s="34">
        <v>0</v>
      </c>
      <c r="CD41" s="34">
        <v>0</v>
      </c>
      <c r="CE41" s="34">
        <v>0</v>
      </c>
      <c r="CF41" s="34">
        <v>0</v>
      </c>
      <c r="CG41" s="34">
        <v>0</v>
      </c>
      <c r="CH41" s="34">
        <v>0</v>
      </c>
      <c r="CI41" s="34">
        <v>0</v>
      </c>
      <c r="CJ41" s="34">
        <v>0</v>
      </c>
      <c r="CK41" s="34">
        <v>0</v>
      </c>
      <c r="CL41" s="76">
        <f t="shared" si="41"/>
        <v>102669000</v>
      </c>
      <c r="CM41" s="92">
        <f t="shared" si="37"/>
        <v>107802450</v>
      </c>
      <c r="CN41" s="92">
        <f t="shared" si="22"/>
        <v>0</v>
      </c>
      <c r="CO41" s="92">
        <f t="shared" si="23"/>
        <v>0</v>
      </c>
      <c r="CP41" s="92">
        <f t="shared" si="24"/>
        <v>0</v>
      </c>
      <c r="CQ41" s="92">
        <f t="shared" si="25"/>
        <v>0</v>
      </c>
      <c r="CR41" s="92">
        <f t="shared" si="26"/>
        <v>0</v>
      </c>
      <c r="CS41" s="92">
        <f t="shared" si="27"/>
        <v>0</v>
      </c>
      <c r="CT41" s="92">
        <f t="shared" si="28"/>
        <v>0</v>
      </c>
      <c r="CU41" s="92">
        <f t="shared" si="29"/>
        <v>0</v>
      </c>
      <c r="CV41" s="92">
        <f t="shared" si="30"/>
        <v>0</v>
      </c>
      <c r="CW41" s="92">
        <f t="shared" si="31"/>
        <v>0</v>
      </c>
      <c r="CX41" s="92">
        <f t="shared" si="32"/>
        <v>0</v>
      </c>
      <c r="CY41" s="92">
        <f t="shared" si="33"/>
        <v>0</v>
      </c>
      <c r="CZ41" s="92">
        <f t="shared" si="34"/>
        <v>0</v>
      </c>
      <c r="DA41" s="92">
        <f t="shared" si="35"/>
        <v>0</v>
      </c>
      <c r="DB41" s="92">
        <f t="shared" si="36"/>
        <v>0</v>
      </c>
      <c r="DC41" s="75">
        <f t="shared" si="42"/>
        <v>107802450</v>
      </c>
      <c r="DD41" s="74">
        <f t="shared" si="43"/>
        <v>380251450</v>
      </c>
      <c r="DE41" s="31" t="s">
        <v>93</v>
      </c>
    </row>
    <row r="42" spans="1:109" s="52" customFormat="1" ht="105" x14ac:dyDescent="0.35">
      <c r="A42" s="73" t="s">
        <v>576</v>
      </c>
      <c r="B42" s="73" t="s">
        <v>575</v>
      </c>
      <c r="C42" s="64">
        <v>140010004</v>
      </c>
      <c r="D42" s="186" t="s">
        <v>574</v>
      </c>
      <c r="E42" s="71" t="s">
        <v>43</v>
      </c>
      <c r="F42" s="82">
        <v>24.8</v>
      </c>
      <c r="G42" s="82">
        <v>24.8</v>
      </c>
      <c r="H42" s="158" t="s">
        <v>573</v>
      </c>
      <c r="I42" s="53" t="s">
        <v>572</v>
      </c>
      <c r="J42" s="53" t="s">
        <v>571</v>
      </c>
      <c r="K42" s="65" t="s">
        <v>18</v>
      </c>
      <c r="L42" s="53" t="s">
        <v>570</v>
      </c>
      <c r="M42" s="53" t="s">
        <v>100</v>
      </c>
      <c r="N42" s="183" t="s">
        <v>15</v>
      </c>
      <c r="O42" s="53" t="s">
        <v>450</v>
      </c>
      <c r="P42" s="65">
        <v>4502</v>
      </c>
      <c r="Q42" s="53" t="s">
        <v>66</v>
      </c>
      <c r="R42" s="68">
        <v>4502038</v>
      </c>
      <c r="S42" s="53" t="s">
        <v>569</v>
      </c>
      <c r="T42" s="185">
        <v>450203800</v>
      </c>
      <c r="U42" s="53" t="s">
        <v>568</v>
      </c>
      <c r="V42" s="67" t="s">
        <v>567</v>
      </c>
      <c r="W42" s="184">
        <v>4</v>
      </c>
      <c r="X42" s="105" t="s">
        <v>96</v>
      </c>
      <c r="Y42" s="183">
        <v>2023</v>
      </c>
      <c r="Z42" s="66" t="s">
        <v>566</v>
      </c>
      <c r="AA42" s="183">
        <v>10</v>
      </c>
      <c r="AB42" s="65" t="s">
        <v>116</v>
      </c>
      <c r="AC42" s="65" t="s">
        <v>565</v>
      </c>
      <c r="AD42" s="53" t="s">
        <v>564</v>
      </c>
      <c r="AE42" s="182">
        <v>2024765630050</v>
      </c>
      <c r="AF42" s="62" t="s">
        <v>47</v>
      </c>
      <c r="AG42" s="61">
        <v>2</v>
      </c>
      <c r="AH42" s="61">
        <v>2</v>
      </c>
      <c r="AI42" s="61">
        <v>3</v>
      </c>
      <c r="AJ42" s="61">
        <v>3</v>
      </c>
      <c r="AK42" s="60" t="s">
        <v>125</v>
      </c>
      <c r="AL42" s="108"/>
      <c r="AM42" s="107"/>
      <c r="AN42" s="55">
        <v>51500000</v>
      </c>
      <c r="AO42" s="55">
        <v>0</v>
      </c>
      <c r="AP42" s="55">
        <v>0</v>
      </c>
      <c r="AQ42" s="55">
        <v>0</v>
      </c>
      <c r="AR42" s="55">
        <v>0</v>
      </c>
      <c r="AS42" s="55">
        <v>0</v>
      </c>
      <c r="AT42" s="55">
        <v>0</v>
      </c>
      <c r="AU42" s="55">
        <v>0</v>
      </c>
      <c r="AV42" s="55">
        <v>0</v>
      </c>
      <c r="AW42" s="55">
        <v>0</v>
      </c>
      <c r="AX42" s="55">
        <v>0</v>
      </c>
      <c r="AY42" s="55">
        <v>0</v>
      </c>
      <c r="AZ42" s="55">
        <v>0</v>
      </c>
      <c r="BA42" s="55">
        <v>0</v>
      </c>
      <c r="BB42" s="55">
        <v>0</v>
      </c>
      <c r="BC42" s="55">
        <v>0</v>
      </c>
      <c r="BD42" s="57">
        <f t="shared" si="39"/>
        <v>51500000</v>
      </c>
      <c r="BE42" s="103">
        <v>50205000</v>
      </c>
      <c r="BF42" s="103">
        <v>0</v>
      </c>
      <c r="BG42" s="103">
        <v>0</v>
      </c>
      <c r="BH42" s="103">
        <v>0</v>
      </c>
      <c r="BI42" s="103">
        <v>0</v>
      </c>
      <c r="BJ42" s="103">
        <v>0</v>
      </c>
      <c r="BK42" s="103">
        <v>0</v>
      </c>
      <c r="BL42" s="103">
        <v>0</v>
      </c>
      <c r="BM42" s="103">
        <v>0</v>
      </c>
      <c r="BN42" s="103">
        <v>0</v>
      </c>
      <c r="BO42" s="103">
        <v>0</v>
      </c>
      <c r="BP42" s="103">
        <v>0</v>
      </c>
      <c r="BQ42" s="103">
        <v>0</v>
      </c>
      <c r="BR42" s="103">
        <v>0</v>
      </c>
      <c r="BS42" s="103">
        <v>0</v>
      </c>
      <c r="BT42" s="103">
        <v>0</v>
      </c>
      <c r="BU42" s="57">
        <f t="shared" si="40"/>
        <v>50205000</v>
      </c>
      <c r="BV42" s="55">
        <f t="shared" si="38"/>
        <v>52715250</v>
      </c>
      <c r="BW42" s="55">
        <v>0</v>
      </c>
      <c r="BX42" s="55">
        <v>0</v>
      </c>
      <c r="BY42" s="55">
        <v>0</v>
      </c>
      <c r="BZ42" s="55">
        <v>0</v>
      </c>
      <c r="CA42" s="55">
        <v>0</v>
      </c>
      <c r="CB42" s="55">
        <v>0</v>
      </c>
      <c r="CC42" s="55">
        <v>0</v>
      </c>
      <c r="CD42" s="55">
        <v>0</v>
      </c>
      <c r="CE42" s="55">
        <v>0</v>
      </c>
      <c r="CF42" s="55">
        <v>0</v>
      </c>
      <c r="CG42" s="55">
        <v>0</v>
      </c>
      <c r="CH42" s="55">
        <v>0</v>
      </c>
      <c r="CI42" s="55">
        <v>0</v>
      </c>
      <c r="CJ42" s="55">
        <v>0</v>
      </c>
      <c r="CK42" s="55">
        <v>0</v>
      </c>
      <c r="CL42" s="56">
        <f t="shared" si="41"/>
        <v>52715250</v>
      </c>
      <c r="CM42" s="58">
        <f t="shared" si="37"/>
        <v>55351012.5</v>
      </c>
      <c r="CN42" s="58">
        <f t="shared" si="22"/>
        <v>0</v>
      </c>
      <c r="CO42" s="58">
        <f t="shared" si="23"/>
        <v>0</v>
      </c>
      <c r="CP42" s="58">
        <f t="shared" si="24"/>
        <v>0</v>
      </c>
      <c r="CQ42" s="58">
        <f t="shared" si="25"/>
        <v>0</v>
      </c>
      <c r="CR42" s="58">
        <f t="shared" si="26"/>
        <v>0</v>
      </c>
      <c r="CS42" s="58">
        <f t="shared" si="27"/>
        <v>0</v>
      </c>
      <c r="CT42" s="58">
        <f t="shared" si="28"/>
        <v>0</v>
      </c>
      <c r="CU42" s="58">
        <f t="shared" si="29"/>
        <v>0</v>
      </c>
      <c r="CV42" s="58">
        <f t="shared" si="30"/>
        <v>0</v>
      </c>
      <c r="CW42" s="58">
        <f t="shared" si="31"/>
        <v>0</v>
      </c>
      <c r="CX42" s="58">
        <f t="shared" si="32"/>
        <v>0</v>
      </c>
      <c r="CY42" s="58">
        <f t="shared" si="33"/>
        <v>0</v>
      </c>
      <c r="CZ42" s="58">
        <f t="shared" si="34"/>
        <v>0</v>
      </c>
      <c r="DA42" s="58">
        <f t="shared" si="35"/>
        <v>0</v>
      </c>
      <c r="DB42" s="58">
        <f t="shared" si="36"/>
        <v>0</v>
      </c>
      <c r="DC42" s="54">
        <f t="shared" si="42"/>
        <v>55351012.5</v>
      </c>
      <c r="DD42" s="54">
        <f t="shared" si="43"/>
        <v>209771262.5</v>
      </c>
      <c r="DE42" s="53" t="s">
        <v>93</v>
      </c>
    </row>
    <row r="43" spans="1:109" s="15" customFormat="1" ht="273" x14ac:dyDescent="0.25">
      <c r="A43" s="51" t="s">
        <v>285</v>
      </c>
      <c r="B43" s="51" t="s">
        <v>284</v>
      </c>
      <c r="C43" s="129">
        <v>120040010</v>
      </c>
      <c r="D43" s="50" t="s">
        <v>243</v>
      </c>
      <c r="E43" s="49" t="s">
        <v>229</v>
      </c>
      <c r="F43" s="48" t="s">
        <v>242</v>
      </c>
      <c r="G43" s="48" t="s">
        <v>242</v>
      </c>
      <c r="H43" s="156" t="s">
        <v>563</v>
      </c>
      <c r="I43" s="31" t="s">
        <v>552</v>
      </c>
      <c r="J43" s="31" t="s">
        <v>551</v>
      </c>
      <c r="K43" s="45" t="s">
        <v>257</v>
      </c>
      <c r="L43" s="31" t="s">
        <v>17</v>
      </c>
      <c r="M43" s="31" t="s">
        <v>16</v>
      </c>
      <c r="N43" s="45">
        <v>17</v>
      </c>
      <c r="O43" s="31" t="s">
        <v>238</v>
      </c>
      <c r="P43" s="45">
        <v>1708</v>
      </c>
      <c r="Q43" s="31" t="s">
        <v>562</v>
      </c>
      <c r="R43" s="79">
        <v>1708056</v>
      </c>
      <c r="S43" s="31" t="s">
        <v>561</v>
      </c>
      <c r="T43" s="79">
        <v>170805600</v>
      </c>
      <c r="U43" s="31" t="s">
        <v>560</v>
      </c>
      <c r="V43" s="43" t="s">
        <v>559</v>
      </c>
      <c r="W43" s="45">
        <v>0</v>
      </c>
      <c r="X43" s="45" t="s">
        <v>7</v>
      </c>
      <c r="Y43" s="45">
        <v>2023</v>
      </c>
      <c r="Z43" s="78" t="s">
        <v>250</v>
      </c>
      <c r="AA43" s="45">
        <v>1</v>
      </c>
      <c r="AB43" s="45" t="s">
        <v>5</v>
      </c>
      <c r="AC43" s="45" t="s">
        <v>558</v>
      </c>
      <c r="AD43" s="31" t="s">
        <v>557</v>
      </c>
      <c r="AE43" s="42" t="s">
        <v>27</v>
      </c>
      <c r="AF43" s="37" t="s">
        <v>2</v>
      </c>
      <c r="AG43" s="39">
        <v>0</v>
      </c>
      <c r="AH43" s="39">
        <v>1</v>
      </c>
      <c r="AI43" s="39">
        <v>1</v>
      </c>
      <c r="AJ43" s="39">
        <v>1</v>
      </c>
      <c r="AK43" s="38" t="str">
        <f t="shared" ref="AK43:AK49" si="44">+IF(AF43="Incremento",IF((SUM(AG43:AJ43)=AA43),"BIEN","NP"),IF((SUM(AG43:AJ43)/4)=AA43,"BIEN","NP"))</f>
        <v>NP</v>
      </c>
      <c r="AL43" s="37"/>
      <c r="AM43" s="37"/>
      <c r="AN43" s="34">
        <v>0</v>
      </c>
      <c r="AO43" s="34">
        <v>0</v>
      </c>
      <c r="AP43" s="34">
        <v>0</v>
      </c>
      <c r="AQ43" s="34">
        <v>0</v>
      </c>
      <c r="AR43" s="34">
        <v>0</v>
      </c>
      <c r="AS43" s="34">
        <v>0</v>
      </c>
      <c r="AT43" s="34">
        <v>0</v>
      </c>
      <c r="AU43" s="34">
        <v>0</v>
      </c>
      <c r="AV43" s="34">
        <v>0</v>
      </c>
      <c r="AW43" s="34">
        <v>0</v>
      </c>
      <c r="AX43" s="34">
        <v>0</v>
      </c>
      <c r="AY43" s="34">
        <v>0</v>
      </c>
      <c r="AZ43" s="34">
        <v>0</v>
      </c>
      <c r="BA43" s="34">
        <v>0</v>
      </c>
      <c r="BB43" s="34">
        <v>0</v>
      </c>
      <c r="BC43" s="34">
        <v>0</v>
      </c>
      <c r="BD43" s="77">
        <f t="shared" si="39"/>
        <v>0</v>
      </c>
      <c r="BE43" s="92">
        <v>0</v>
      </c>
      <c r="BF43" s="92">
        <v>0</v>
      </c>
      <c r="BG43" s="92">
        <v>0</v>
      </c>
      <c r="BH43" s="92">
        <v>0</v>
      </c>
      <c r="BI43" s="92">
        <v>0</v>
      </c>
      <c r="BJ43" s="92">
        <v>0</v>
      </c>
      <c r="BK43" s="92">
        <v>0</v>
      </c>
      <c r="BL43" s="92">
        <v>20000000</v>
      </c>
      <c r="BM43" s="92">
        <v>0</v>
      </c>
      <c r="BN43" s="92">
        <v>0</v>
      </c>
      <c r="BO43" s="92">
        <v>0</v>
      </c>
      <c r="BP43" s="92">
        <v>0</v>
      </c>
      <c r="BQ43" s="92">
        <v>0</v>
      </c>
      <c r="BR43" s="92">
        <v>0</v>
      </c>
      <c r="BS43" s="92">
        <v>0</v>
      </c>
      <c r="BT43" s="92">
        <v>0</v>
      </c>
      <c r="BU43" s="77">
        <f t="shared" si="40"/>
        <v>20000000</v>
      </c>
      <c r="BV43" s="34">
        <v>0</v>
      </c>
      <c r="BW43" s="34">
        <v>0</v>
      </c>
      <c r="BX43" s="34">
        <v>0</v>
      </c>
      <c r="BY43" s="34">
        <v>0</v>
      </c>
      <c r="BZ43" s="34">
        <v>0</v>
      </c>
      <c r="CA43" s="34">
        <v>0</v>
      </c>
      <c r="CB43" s="34">
        <v>0</v>
      </c>
      <c r="CC43" s="34">
        <v>21000000</v>
      </c>
      <c r="CD43" s="34">
        <v>0</v>
      </c>
      <c r="CE43" s="34">
        <v>0</v>
      </c>
      <c r="CF43" s="34">
        <v>0</v>
      </c>
      <c r="CG43" s="34">
        <v>0</v>
      </c>
      <c r="CH43" s="34">
        <v>0</v>
      </c>
      <c r="CI43" s="34">
        <v>0</v>
      </c>
      <c r="CJ43" s="34">
        <v>0</v>
      </c>
      <c r="CK43" s="34">
        <v>0</v>
      </c>
      <c r="CL43" s="76">
        <f t="shared" si="41"/>
        <v>21000000</v>
      </c>
      <c r="CM43" s="92">
        <f t="shared" si="37"/>
        <v>0</v>
      </c>
      <c r="CN43" s="92">
        <f t="shared" ref="CN43:CN63" si="45">+BW43*105%</f>
        <v>0</v>
      </c>
      <c r="CO43" s="92">
        <f t="shared" ref="CO43:CO63" si="46">+BX43*105%</f>
        <v>0</v>
      </c>
      <c r="CP43" s="92">
        <f t="shared" ref="CP43:CP63" si="47">+BY43*105%</f>
        <v>0</v>
      </c>
      <c r="CQ43" s="92">
        <f t="shared" ref="CQ43:CQ63" si="48">+BZ43*105%</f>
        <v>0</v>
      </c>
      <c r="CR43" s="92">
        <f t="shared" ref="CR43:CR63" si="49">+CA43*105%</f>
        <v>0</v>
      </c>
      <c r="CS43" s="92">
        <f t="shared" ref="CS43:CS63" si="50">+CB43*105%</f>
        <v>0</v>
      </c>
      <c r="CT43" s="92">
        <f t="shared" ref="CT43:CT63" si="51">+CC43*105%</f>
        <v>22050000</v>
      </c>
      <c r="CU43" s="92">
        <f t="shared" ref="CU43:CU63" si="52">+CD43*105%</f>
        <v>0</v>
      </c>
      <c r="CV43" s="92">
        <f t="shared" ref="CV43:CV63" si="53">+CE43*105%</f>
        <v>0</v>
      </c>
      <c r="CW43" s="92">
        <f t="shared" ref="CW43:CW63" si="54">+CF43*105%</f>
        <v>0</v>
      </c>
      <c r="CX43" s="92">
        <f t="shared" ref="CX43:CX63" si="55">+CG43*105%</f>
        <v>0</v>
      </c>
      <c r="CY43" s="92">
        <f t="shared" ref="CY43:CY63" si="56">+CH43*105%</f>
        <v>0</v>
      </c>
      <c r="CZ43" s="92">
        <f t="shared" ref="CZ43:CZ63" si="57">+CI43*105%</f>
        <v>0</v>
      </c>
      <c r="DA43" s="92">
        <f t="shared" ref="DA43:DA63" si="58">+CJ43*105%</f>
        <v>0</v>
      </c>
      <c r="DB43" s="92">
        <f t="shared" ref="DB43:DB63" si="59">+CK43*105%</f>
        <v>0</v>
      </c>
      <c r="DC43" s="75">
        <f t="shared" si="42"/>
        <v>22050000</v>
      </c>
      <c r="DD43" s="74">
        <f t="shared" si="43"/>
        <v>63050000</v>
      </c>
      <c r="DE43" s="31" t="s">
        <v>1</v>
      </c>
    </row>
    <row r="44" spans="1:109" s="52" customFormat="1" ht="231" x14ac:dyDescent="0.35">
      <c r="A44" s="73" t="s">
        <v>285</v>
      </c>
      <c r="B44" s="73" t="s">
        <v>284</v>
      </c>
      <c r="C44" s="97">
        <v>120040011</v>
      </c>
      <c r="D44" s="72" t="s">
        <v>243</v>
      </c>
      <c r="E44" s="71" t="s">
        <v>229</v>
      </c>
      <c r="F44" s="82" t="s">
        <v>242</v>
      </c>
      <c r="G44" s="82" t="s">
        <v>242</v>
      </c>
      <c r="H44" s="158" t="s">
        <v>556</v>
      </c>
      <c r="I44" s="53" t="s">
        <v>552</v>
      </c>
      <c r="J44" s="53" t="s">
        <v>551</v>
      </c>
      <c r="K44" s="65" t="s">
        <v>257</v>
      </c>
      <c r="L44" s="53" t="s">
        <v>17</v>
      </c>
      <c r="M44" s="53" t="s">
        <v>16</v>
      </c>
      <c r="N44" s="65">
        <v>17</v>
      </c>
      <c r="O44" s="53" t="s">
        <v>238</v>
      </c>
      <c r="P44" s="65">
        <v>1702</v>
      </c>
      <c r="Q44" s="53" t="s">
        <v>254</v>
      </c>
      <c r="R44" s="68">
        <v>1702021</v>
      </c>
      <c r="S44" s="53" t="s">
        <v>264</v>
      </c>
      <c r="T44" s="68">
        <v>170202101</v>
      </c>
      <c r="U44" s="53" t="s">
        <v>263</v>
      </c>
      <c r="V44" s="67" t="s">
        <v>555</v>
      </c>
      <c r="W44" s="65">
        <v>0</v>
      </c>
      <c r="X44" s="65" t="s">
        <v>7</v>
      </c>
      <c r="Y44" s="65">
        <v>2023</v>
      </c>
      <c r="Z44" s="66" t="s">
        <v>554</v>
      </c>
      <c r="AA44" s="65">
        <v>50</v>
      </c>
      <c r="AB44" s="65" t="s">
        <v>5</v>
      </c>
      <c r="AC44" s="65" t="s">
        <v>249</v>
      </c>
      <c r="AD44" s="53" t="s">
        <v>248</v>
      </c>
      <c r="AE44" s="181" t="s">
        <v>27</v>
      </c>
      <c r="AF44" s="62" t="s">
        <v>47</v>
      </c>
      <c r="AG44" s="61">
        <v>0</v>
      </c>
      <c r="AH44" s="61">
        <v>17</v>
      </c>
      <c r="AI44" s="61">
        <v>17</v>
      </c>
      <c r="AJ44" s="61">
        <v>16</v>
      </c>
      <c r="AK44" s="60" t="str">
        <f t="shared" si="44"/>
        <v>NP</v>
      </c>
      <c r="AL44" s="62"/>
      <c r="AM44" s="62"/>
      <c r="AN44" s="55">
        <v>0</v>
      </c>
      <c r="AO44" s="55">
        <v>0</v>
      </c>
      <c r="AP44" s="55">
        <v>0</v>
      </c>
      <c r="AQ44" s="55">
        <v>0</v>
      </c>
      <c r="AR44" s="55">
        <v>0</v>
      </c>
      <c r="AS44" s="55">
        <v>0</v>
      </c>
      <c r="AT44" s="55">
        <v>0</v>
      </c>
      <c r="AU44" s="55">
        <v>0</v>
      </c>
      <c r="AV44" s="55">
        <v>0</v>
      </c>
      <c r="AW44" s="55">
        <v>0</v>
      </c>
      <c r="AX44" s="55">
        <v>0</v>
      </c>
      <c r="AY44" s="55">
        <v>0</v>
      </c>
      <c r="AZ44" s="55">
        <v>0</v>
      </c>
      <c r="BA44" s="55">
        <v>0</v>
      </c>
      <c r="BB44" s="55">
        <v>0</v>
      </c>
      <c r="BC44" s="55">
        <v>0</v>
      </c>
      <c r="BD44" s="57">
        <f t="shared" si="39"/>
        <v>0</v>
      </c>
      <c r="BE44" s="58">
        <v>20000000</v>
      </c>
      <c r="BF44" s="58">
        <v>0</v>
      </c>
      <c r="BG44" s="58">
        <v>0</v>
      </c>
      <c r="BH44" s="58">
        <v>0</v>
      </c>
      <c r="BI44" s="58">
        <v>0</v>
      </c>
      <c r="BJ44" s="58">
        <v>0</v>
      </c>
      <c r="BK44" s="58">
        <v>0</v>
      </c>
      <c r="BL44" s="58">
        <v>0</v>
      </c>
      <c r="BM44" s="58">
        <v>0</v>
      </c>
      <c r="BN44" s="58">
        <v>0</v>
      </c>
      <c r="BO44" s="58">
        <v>0</v>
      </c>
      <c r="BP44" s="58">
        <v>0</v>
      </c>
      <c r="BQ44" s="58">
        <v>0</v>
      </c>
      <c r="BR44" s="58">
        <v>0</v>
      </c>
      <c r="BS44" s="58">
        <v>0</v>
      </c>
      <c r="BT44" s="58">
        <v>0</v>
      </c>
      <c r="BU44" s="57">
        <f t="shared" si="40"/>
        <v>20000000</v>
      </c>
      <c r="BV44" s="55">
        <v>21000000</v>
      </c>
      <c r="BW44" s="55">
        <v>0</v>
      </c>
      <c r="BX44" s="55">
        <v>0</v>
      </c>
      <c r="BY44" s="55">
        <v>0</v>
      </c>
      <c r="BZ44" s="55">
        <v>0</v>
      </c>
      <c r="CA44" s="55">
        <v>0</v>
      </c>
      <c r="CB44" s="55">
        <v>0</v>
      </c>
      <c r="CC44" s="55">
        <v>0</v>
      </c>
      <c r="CD44" s="55">
        <v>0</v>
      </c>
      <c r="CE44" s="55">
        <v>0</v>
      </c>
      <c r="CF44" s="55">
        <v>0</v>
      </c>
      <c r="CG44" s="55">
        <v>0</v>
      </c>
      <c r="CH44" s="55">
        <v>0</v>
      </c>
      <c r="CI44" s="55">
        <v>0</v>
      </c>
      <c r="CJ44" s="55">
        <v>0</v>
      </c>
      <c r="CK44" s="55">
        <v>0</v>
      </c>
      <c r="CL44" s="56">
        <f t="shared" si="41"/>
        <v>21000000</v>
      </c>
      <c r="CM44" s="58">
        <f t="shared" si="37"/>
        <v>22050000</v>
      </c>
      <c r="CN44" s="58">
        <f t="shared" si="45"/>
        <v>0</v>
      </c>
      <c r="CO44" s="58">
        <f t="shared" si="46"/>
        <v>0</v>
      </c>
      <c r="CP44" s="58">
        <f t="shared" si="47"/>
        <v>0</v>
      </c>
      <c r="CQ44" s="58">
        <f t="shared" si="48"/>
        <v>0</v>
      </c>
      <c r="CR44" s="58">
        <f t="shared" si="49"/>
        <v>0</v>
      </c>
      <c r="CS44" s="58">
        <f t="shared" si="50"/>
        <v>0</v>
      </c>
      <c r="CT44" s="58">
        <f t="shared" si="51"/>
        <v>0</v>
      </c>
      <c r="CU44" s="58">
        <f t="shared" si="52"/>
        <v>0</v>
      </c>
      <c r="CV44" s="58">
        <f t="shared" si="53"/>
        <v>0</v>
      </c>
      <c r="CW44" s="58">
        <f t="shared" si="54"/>
        <v>0</v>
      </c>
      <c r="CX44" s="58">
        <f t="shared" si="55"/>
        <v>0</v>
      </c>
      <c r="CY44" s="58">
        <f t="shared" si="56"/>
        <v>0</v>
      </c>
      <c r="CZ44" s="58">
        <f t="shared" si="57"/>
        <v>0</v>
      </c>
      <c r="DA44" s="58">
        <f t="shared" si="58"/>
        <v>0</v>
      </c>
      <c r="DB44" s="58">
        <f t="shared" si="59"/>
        <v>0</v>
      </c>
      <c r="DC44" s="54">
        <f t="shared" si="42"/>
        <v>22050000</v>
      </c>
      <c r="DD44" s="54">
        <f t="shared" si="43"/>
        <v>63050000</v>
      </c>
      <c r="DE44" s="53" t="s">
        <v>1</v>
      </c>
    </row>
    <row r="45" spans="1:109" s="52" customFormat="1" ht="231" x14ac:dyDescent="0.35">
      <c r="A45" s="73" t="s">
        <v>285</v>
      </c>
      <c r="B45" s="73" t="s">
        <v>284</v>
      </c>
      <c r="C45" s="97">
        <v>120040012</v>
      </c>
      <c r="D45" s="72" t="s">
        <v>243</v>
      </c>
      <c r="E45" s="71" t="s">
        <v>229</v>
      </c>
      <c r="F45" s="82" t="s">
        <v>242</v>
      </c>
      <c r="G45" s="82" t="s">
        <v>242</v>
      </c>
      <c r="H45" s="158" t="s">
        <v>553</v>
      </c>
      <c r="I45" s="143" t="s">
        <v>552</v>
      </c>
      <c r="J45" s="143" t="s">
        <v>551</v>
      </c>
      <c r="K45" s="144" t="s">
        <v>257</v>
      </c>
      <c r="L45" s="143" t="s">
        <v>17</v>
      </c>
      <c r="M45" s="143" t="s">
        <v>16</v>
      </c>
      <c r="N45" s="144">
        <v>17</v>
      </c>
      <c r="O45" s="143" t="s">
        <v>238</v>
      </c>
      <c r="P45" s="65">
        <v>1702</v>
      </c>
      <c r="Q45" s="53" t="s">
        <v>254</v>
      </c>
      <c r="R45" s="68">
        <v>1702037</v>
      </c>
      <c r="S45" s="53" t="s">
        <v>550</v>
      </c>
      <c r="T45" s="68">
        <v>170203700</v>
      </c>
      <c r="U45" s="53" t="s">
        <v>549</v>
      </c>
      <c r="V45" s="67" t="s">
        <v>548</v>
      </c>
      <c r="W45" s="65">
        <v>34</v>
      </c>
      <c r="X45" s="65" t="s">
        <v>7</v>
      </c>
      <c r="Y45" s="65">
        <v>2023</v>
      </c>
      <c r="Z45" s="66" t="s">
        <v>250</v>
      </c>
      <c r="AA45" s="65">
        <v>40</v>
      </c>
      <c r="AB45" s="65" t="s">
        <v>5</v>
      </c>
      <c r="AC45" s="65" t="s">
        <v>249</v>
      </c>
      <c r="AD45" s="53" t="s">
        <v>248</v>
      </c>
      <c r="AE45" s="180">
        <v>2024765630037</v>
      </c>
      <c r="AF45" s="62" t="s">
        <v>2</v>
      </c>
      <c r="AG45" s="61">
        <v>40</v>
      </c>
      <c r="AH45" s="61">
        <v>40</v>
      </c>
      <c r="AI45" s="61">
        <v>40</v>
      </c>
      <c r="AJ45" s="61">
        <v>40</v>
      </c>
      <c r="AK45" s="60" t="str">
        <f t="shared" si="44"/>
        <v>BIEN</v>
      </c>
      <c r="AL45" s="62"/>
      <c r="AM45" s="62" t="s">
        <v>547</v>
      </c>
      <c r="AN45" s="58">
        <v>20000000</v>
      </c>
      <c r="AO45" s="55">
        <v>0</v>
      </c>
      <c r="AP45" s="55">
        <v>0</v>
      </c>
      <c r="AQ45" s="55">
        <v>0</v>
      </c>
      <c r="AR45" s="55">
        <v>0</v>
      </c>
      <c r="AS45" s="55">
        <v>0</v>
      </c>
      <c r="AT45" s="55">
        <v>0</v>
      </c>
      <c r="AU45" s="55">
        <v>0</v>
      </c>
      <c r="AV45" s="55">
        <v>0</v>
      </c>
      <c r="AW45" s="55">
        <v>0</v>
      </c>
      <c r="AX45" s="55">
        <v>0</v>
      </c>
      <c r="AY45" s="55">
        <v>0</v>
      </c>
      <c r="AZ45" s="55">
        <v>0</v>
      </c>
      <c r="BA45" s="55">
        <v>0</v>
      </c>
      <c r="BB45" s="55">
        <v>0</v>
      </c>
      <c r="BC45" s="55">
        <v>0</v>
      </c>
      <c r="BD45" s="57">
        <f t="shared" si="39"/>
        <v>20000000</v>
      </c>
      <c r="BE45" s="58">
        <v>25000000</v>
      </c>
      <c r="BF45" s="58">
        <v>0</v>
      </c>
      <c r="BG45" s="58">
        <v>0</v>
      </c>
      <c r="BH45" s="58">
        <v>0</v>
      </c>
      <c r="BI45" s="58">
        <v>0</v>
      </c>
      <c r="BJ45" s="58">
        <v>0</v>
      </c>
      <c r="BK45" s="58">
        <v>0</v>
      </c>
      <c r="BL45" s="58">
        <v>0</v>
      </c>
      <c r="BM45" s="58">
        <v>0</v>
      </c>
      <c r="BN45" s="58">
        <v>0</v>
      </c>
      <c r="BO45" s="58">
        <v>0</v>
      </c>
      <c r="BP45" s="58">
        <v>0</v>
      </c>
      <c r="BQ45" s="58">
        <v>0</v>
      </c>
      <c r="BR45" s="58">
        <v>0</v>
      </c>
      <c r="BS45" s="58">
        <v>0</v>
      </c>
      <c r="BT45" s="58">
        <v>0</v>
      </c>
      <c r="BU45" s="57">
        <f t="shared" si="40"/>
        <v>25000000</v>
      </c>
      <c r="BV45" s="55">
        <v>26250000</v>
      </c>
      <c r="BW45" s="55">
        <v>0</v>
      </c>
      <c r="BX45" s="55">
        <v>0</v>
      </c>
      <c r="BY45" s="55">
        <v>0</v>
      </c>
      <c r="BZ45" s="55">
        <v>0</v>
      </c>
      <c r="CA45" s="55">
        <v>0</v>
      </c>
      <c r="CB45" s="55">
        <v>0</v>
      </c>
      <c r="CC45" s="55">
        <v>0</v>
      </c>
      <c r="CD45" s="55">
        <v>0</v>
      </c>
      <c r="CE45" s="55">
        <v>0</v>
      </c>
      <c r="CF45" s="55">
        <v>0</v>
      </c>
      <c r="CG45" s="55">
        <v>0</v>
      </c>
      <c r="CH45" s="55">
        <v>0</v>
      </c>
      <c r="CI45" s="55">
        <v>0</v>
      </c>
      <c r="CJ45" s="55">
        <v>0</v>
      </c>
      <c r="CK45" s="55">
        <v>0</v>
      </c>
      <c r="CL45" s="56">
        <f t="shared" si="41"/>
        <v>26250000</v>
      </c>
      <c r="CM45" s="58">
        <f t="shared" si="37"/>
        <v>27562500</v>
      </c>
      <c r="CN45" s="58">
        <f t="shared" si="45"/>
        <v>0</v>
      </c>
      <c r="CO45" s="58">
        <f t="shared" si="46"/>
        <v>0</v>
      </c>
      <c r="CP45" s="58">
        <f t="shared" si="47"/>
        <v>0</v>
      </c>
      <c r="CQ45" s="58">
        <f t="shared" si="48"/>
        <v>0</v>
      </c>
      <c r="CR45" s="58">
        <f t="shared" si="49"/>
        <v>0</v>
      </c>
      <c r="CS45" s="58">
        <f t="shared" si="50"/>
        <v>0</v>
      </c>
      <c r="CT45" s="58">
        <f t="shared" si="51"/>
        <v>0</v>
      </c>
      <c r="CU45" s="58">
        <f t="shared" si="52"/>
        <v>0</v>
      </c>
      <c r="CV45" s="58">
        <f t="shared" si="53"/>
        <v>0</v>
      </c>
      <c r="CW45" s="58">
        <f t="shared" si="54"/>
        <v>0</v>
      </c>
      <c r="CX45" s="58">
        <f t="shared" si="55"/>
        <v>0</v>
      </c>
      <c r="CY45" s="58">
        <f t="shared" si="56"/>
        <v>0</v>
      </c>
      <c r="CZ45" s="58">
        <f t="shared" si="57"/>
        <v>0</v>
      </c>
      <c r="DA45" s="58">
        <f t="shared" si="58"/>
        <v>0</v>
      </c>
      <c r="DB45" s="58">
        <f t="shared" si="59"/>
        <v>0</v>
      </c>
      <c r="DC45" s="54">
        <f t="shared" si="42"/>
        <v>27562500</v>
      </c>
      <c r="DD45" s="54">
        <f t="shared" si="43"/>
        <v>98812500</v>
      </c>
      <c r="DE45" s="53" t="s">
        <v>1</v>
      </c>
    </row>
    <row r="46" spans="1:109" s="19" customFormat="1" ht="168" x14ac:dyDescent="0.35">
      <c r="A46" s="51" t="s">
        <v>285</v>
      </c>
      <c r="B46" s="51" t="s">
        <v>284</v>
      </c>
      <c r="C46" s="42">
        <v>80030004</v>
      </c>
      <c r="D46" s="50" t="s">
        <v>105</v>
      </c>
      <c r="E46" s="49" t="s">
        <v>22</v>
      </c>
      <c r="F46" s="48">
        <v>89.21</v>
      </c>
      <c r="G46" s="48">
        <v>89.21</v>
      </c>
      <c r="H46" s="156" t="s">
        <v>538</v>
      </c>
      <c r="I46" s="31" t="s">
        <v>528</v>
      </c>
      <c r="J46" s="31" t="s">
        <v>546</v>
      </c>
      <c r="K46" s="45" t="s">
        <v>363</v>
      </c>
      <c r="L46" s="31" t="s">
        <v>535</v>
      </c>
      <c r="M46" s="31" t="s">
        <v>534</v>
      </c>
      <c r="N46" s="45">
        <v>45</v>
      </c>
      <c r="O46" s="31" t="s">
        <v>14</v>
      </c>
      <c r="P46" s="45">
        <v>4503</v>
      </c>
      <c r="Q46" s="31" t="s">
        <v>524</v>
      </c>
      <c r="R46" s="79">
        <v>4503003</v>
      </c>
      <c r="S46" s="31" t="s">
        <v>10</v>
      </c>
      <c r="T46" s="79">
        <v>450300300</v>
      </c>
      <c r="U46" s="31" t="s">
        <v>545</v>
      </c>
      <c r="V46" s="43" t="s">
        <v>544</v>
      </c>
      <c r="W46" s="45">
        <v>2</v>
      </c>
      <c r="X46" s="179" t="s">
        <v>96</v>
      </c>
      <c r="Y46" s="45">
        <v>2023</v>
      </c>
      <c r="Z46" s="78" t="s">
        <v>95</v>
      </c>
      <c r="AA46" s="45">
        <v>3</v>
      </c>
      <c r="AB46" s="45" t="s">
        <v>116</v>
      </c>
      <c r="AC46" s="45" t="s">
        <v>4</v>
      </c>
      <c r="AD46" s="31" t="s">
        <v>3</v>
      </c>
      <c r="AE46" s="83">
        <v>2024765630043</v>
      </c>
      <c r="AF46" s="37" t="s">
        <v>2</v>
      </c>
      <c r="AG46" s="39">
        <v>3</v>
      </c>
      <c r="AH46" s="39">
        <v>3</v>
      </c>
      <c r="AI46" s="39">
        <v>3</v>
      </c>
      <c r="AJ46" s="39">
        <v>3</v>
      </c>
      <c r="AK46" s="38" t="str">
        <f t="shared" si="44"/>
        <v>BIEN</v>
      </c>
      <c r="AL46" s="37"/>
      <c r="AM46" s="127"/>
      <c r="AN46" s="34">
        <v>0</v>
      </c>
      <c r="AO46" s="34">
        <v>0</v>
      </c>
      <c r="AP46" s="34">
        <v>0</v>
      </c>
      <c r="AQ46" s="34">
        <v>0</v>
      </c>
      <c r="AR46" s="34">
        <v>0</v>
      </c>
      <c r="AS46" s="34">
        <v>0</v>
      </c>
      <c r="AT46" s="34">
        <v>0</v>
      </c>
      <c r="AU46" s="34">
        <v>11000000</v>
      </c>
      <c r="AV46" s="34">
        <v>0</v>
      </c>
      <c r="AW46" s="34">
        <v>0</v>
      </c>
      <c r="AX46" s="34">
        <v>0</v>
      </c>
      <c r="AY46" s="34">
        <v>0</v>
      </c>
      <c r="AZ46" s="34">
        <v>0</v>
      </c>
      <c r="BA46" s="34">
        <v>0</v>
      </c>
      <c r="BB46" s="34">
        <v>0</v>
      </c>
      <c r="BC46" s="34">
        <v>0</v>
      </c>
      <c r="BD46" s="77">
        <f t="shared" si="39"/>
        <v>11000000</v>
      </c>
      <c r="BE46" s="34">
        <v>0</v>
      </c>
      <c r="BF46" s="34">
        <v>0</v>
      </c>
      <c r="BG46" s="34">
        <v>0</v>
      </c>
      <c r="BH46" s="34">
        <v>0</v>
      </c>
      <c r="BI46" s="34">
        <v>0</v>
      </c>
      <c r="BJ46" s="34">
        <v>0</v>
      </c>
      <c r="BK46" s="34">
        <v>0</v>
      </c>
      <c r="BL46" s="34">
        <v>23300000</v>
      </c>
      <c r="BM46" s="34">
        <v>0</v>
      </c>
      <c r="BN46" s="34">
        <v>0</v>
      </c>
      <c r="BO46" s="34">
        <v>0</v>
      </c>
      <c r="BP46" s="34">
        <v>0</v>
      </c>
      <c r="BQ46" s="34">
        <v>0</v>
      </c>
      <c r="BR46" s="34">
        <v>0</v>
      </c>
      <c r="BS46" s="34">
        <v>0</v>
      </c>
      <c r="BT46" s="76">
        <v>0</v>
      </c>
      <c r="BU46" s="77">
        <f t="shared" si="40"/>
        <v>23300000</v>
      </c>
      <c r="BV46" s="34">
        <f>+BE46*105%</f>
        <v>0</v>
      </c>
      <c r="BW46" s="34">
        <v>0</v>
      </c>
      <c r="BX46" s="34">
        <v>0</v>
      </c>
      <c r="BY46" s="34">
        <v>0</v>
      </c>
      <c r="BZ46" s="34">
        <v>0</v>
      </c>
      <c r="CA46" s="34">
        <v>0</v>
      </c>
      <c r="CB46" s="34">
        <v>0</v>
      </c>
      <c r="CC46" s="34">
        <v>24465000</v>
      </c>
      <c r="CD46" s="34">
        <v>0</v>
      </c>
      <c r="CE46" s="34">
        <v>0</v>
      </c>
      <c r="CF46" s="34">
        <v>0</v>
      </c>
      <c r="CG46" s="34">
        <v>0</v>
      </c>
      <c r="CH46" s="34">
        <v>0</v>
      </c>
      <c r="CI46" s="34">
        <v>0</v>
      </c>
      <c r="CJ46" s="34">
        <v>0</v>
      </c>
      <c r="CK46" s="34">
        <v>0</v>
      </c>
      <c r="CL46" s="76">
        <f t="shared" si="41"/>
        <v>24465000</v>
      </c>
      <c r="CM46" s="92">
        <f t="shared" si="37"/>
        <v>0</v>
      </c>
      <c r="CN46" s="92">
        <f t="shared" si="45"/>
        <v>0</v>
      </c>
      <c r="CO46" s="92">
        <f t="shared" si="46"/>
        <v>0</v>
      </c>
      <c r="CP46" s="92">
        <f t="shared" si="47"/>
        <v>0</v>
      </c>
      <c r="CQ46" s="92">
        <f t="shared" si="48"/>
        <v>0</v>
      </c>
      <c r="CR46" s="92">
        <f t="shared" si="49"/>
        <v>0</v>
      </c>
      <c r="CS46" s="92">
        <f t="shared" si="50"/>
        <v>0</v>
      </c>
      <c r="CT46" s="92">
        <f t="shared" si="51"/>
        <v>25688250</v>
      </c>
      <c r="CU46" s="92">
        <f t="shared" si="52"/>
        <v>0</v>
      </c>
      <c r="CV46" s="92">
        <f t="shared" si="53"/>
        <v>0</v>
      </c>
      <c r="CW46" s="92">
        <f t="shared" si="54"/>
        <v>0</v>
      </c>
      <c r="CX46" s="92">
        <f t="shared" si="55"/>
        <v>0</v>
      </c>
      <c r="CY46" s="92">
        <f t="shared" si="56"/>
        <v>0</v>
      </c>
      <c r="CZ46" s="92">
        <f t="shared" si="57"/>
        <v>0</v>
      </c>
      <c r="DA46" s="92">
        <f t="shared" si="58"/>
        <v>0</v>
      </c>
      <c r="DB46" s="92">
        <f t="shared" si="59"/>
        <v>0</v>
      </c>
      <c r="DC46" s="75">
        <f t="shared" si="42"/>
        <v>25688250</v>
      </c>
      <c r="DD46" s="74">
        <f t="shared" si="43"/>
        <v>84453250</v>
      </c>
      <c r="DE46" s="31" t="s">
        <v>93</v>
      </c>
    </row>
    <row r="47" spans="1:109" s="19" customFormat="1" ht="181.5" customHeight="1" x14ac:dyDescent="0.35">
      <c r="A47" s="51" t="s">
        <v>285</v>
      </c>
      <c r="B47" s="51" t="s">
        <v>284</v>
      </c>
      <c r="C47" s="42">
        <v>80030005</v>
      </c>
      <c r="D47" s="50" t="s">
        <v>105</v>
      </c>
      <c r="E47" s="49" t="s">
        <v>22</v>
      </c>
      <c r="F47" s="48">
        <v>89.21</v>
      </c>
      <c r="G47" s="48">
        <v>89.21</v>
      </c>
      <c r="H47" s="156" t="s">
        <v>543</v>
      </c>
      <c r="I47" s="31" t="s">
        <v>528</v>
      </c>
      <c r="J47" s="31" t="s">
        <v>542</v>
      </c>
      <c r="K47" s="45" t="s">
        <v>363</v>
      </c>
      <c r="L47" s="31" t="s">
        <v>535</v>
      </c>
      <c r="M47" s="31" t="s">
        <v>534</v>
      </c>
      <c r="N47" s="45">
        <v>45</v>
      </c>
      <c r="O47" s="31" t="s">
        <v>14</v>
      </c>
      <c r="P47" s="45">
        <v>4503</v>
      </c>
      <c r="Q47" s="31" t="s">
        <v>524</v>
      </c>
      <c r="R47" s="79">
        <v>4503004</v>
      </c>
      <c r="S47" s="31" t="s">
        <v>541</v>
      </c>
      <c r="T47" s="79">
        <v>450300400</v>
      </c>
      <c r="U47" s="31" t="s">
        <v>540</v>
      </c>
      <c r="V47" s="43" t="s">
        <v>539</v>
      </c>
      <c r="W47" s="45">
        <v>3</v>
      </c>
      <c r="X47" s="179" t="s">
        <v>96</v>
      </c>
      <c r="Y47" s="45">
        <v>2023</v>
      </c>
      <c r="Z47" s="78" t="s">
        <v>95</v>
      </c>
      <c r="AA47" s="45">
        <v>3</v>
      </c>
      <c r="AB47" s="45" t="s">
        <v>5</v>
      </c>
      <c r="AC47" s="45" t="s">
        <v>518</v>
      </c>
      <c r="AD47" s="31" t="s">
        <v>517</v>
      </c>
      <c r="AE47" s="83">
        <v>2024765630042</v>
      </c>
      <c r="AF47" s="37" t="s">
        <v>2</v>
      </c>
      <c r="AG47" s="39">
        <v>3</v>
      </c>
      <c r="AH47" s="39">
        <v>3</v>
      </c>
      <c r="AI47" s="39">
        <v>3</v>
      </c>
      <c r="AJ47" s="39">
        <v>3</v>
      </c>
      <c r="AK47" s="38" t="str">
        <f t="shared" si="44"/>
        <v>BIEN</v>
      </c>
      <c r="AL47" s="37"/>
      <c r="AM47" s="127"/>
      <c r="AN47" s="34">
        <v>0</v>
      </c>
      <c r="AO47" s="34">
        <v>0</v>
      </c>
      <c r="AP47" s="34">
        <v>0</v>
      </c>
      <c r="AQ47" s="34">
        <v>0</v>
      </c>
      <c r="AR47" s="34">
        <v>0</v>
      </c>
      <c r="AS47" s="34">
        <v>0</v>
      </c>
      <c r="AT47" s="34">
        <v>0</v>
      </c>
      <c r="AU47" s="34">
        <v>60000000</v>
      </c>
      <c r="AV47" s="34">
        <v>0</v>
      </c>
      <c r="AW47" s="34">
        <v>0</v>
      </c>
      <c r="AX47" s="34">
        <v>0</v>
      </c>
      <c r="AY47" s="34">
        <v>0</v>
      </c>
      <c r="AZ47" s="34">
        <v>0</v>
      </c>
      <c r="BA47" s="34">
        <v>0</v>
      </c>
      <c r="BB47" s="34">
        <v>0</v>
      </c>
      <c r="BC47" s="34">
        <v>0</v>
      </c>
      <c r="BD47" s="77">
        <f t="shared" si="39"/>
        <v>60000000</v>
      </c>
      <c r="BE47" s="34">
        <v>0</v>
      </c>
      <c r="BF47" s="34">
        <v>0</v>
      </c>
      <c r="BG47" s="34">
        <v>0</v>
      </c>
      <c r="BH47" s="34">
        <v>0</v>
      </c>
      <c r="BI47" s="34">
        <v>0</v>
      </c>
      <c r="BJ47" s="34">
        <v>0</v>
      </c>
      <c r="BK47" s="34">
        <v>0</v>
      </c>
      <c r="BL47" s="34">
        <v>11605000</v>
      </c>
      <c r="BM47" s="34">
        <v>0</v>
      </c>
      <c r="BN47" s="34">
        <v>0</v>
      </c>
      <c r="BO47" s="34">
        <v>0</v>
      </c>
      <c r="BP47" s="34">
        <v>0</v>
      </c>
      <c r="BQ47" s="34">
        <v>0</v>
      </c>
      <c r="BR47" s="34">
        <v>0</v>
      </c>
      <c r="BS47" s="34">
        <v>0</v>
      </c>
      <c r="BT47" s="76">
        <v>0</v>
      </c>
      <c r="BU47" s="77">
        <f t="shared" si="40"/>
        <v>11605000</v>
      </c>
      <c r="BV47" s="34">
        <f>+BE47*105%</f>
        <v>0</v>
      </c>
      <c r="BW47" s="34">
        <v>0</v>
      </c>
      <c r="BX47" s="34">
        <v>0</v>
      </c>
      <c r="BY47" s="34">
        <v>0</v>
      </c>
      <c r="BZ47" s="34">
        <v>0</v>
      </c>
      <c r="CA47" s="34">
        <v>0</v>
      </c>
      <c r="CB47" s="34">
        <v>0</v>
      </c>
      <c r="CC47" s="34">
        <v>12185250</v>
      </c>
      <c r="CD47" s="34">
        <v>0</v>
      </c>
      <c r="CE47" s="34">
        <v>0</v>
      </c>
      <c r="CF47" s="34">
        <v>0</v>
      </c>
      <c r="CG47" s="34">
        <v>0</v>
      </c>
      <c r="CH47" s="34">
        <v>0</v>
      </c>
      <c r="CI47" s="34">
        <v>0</v>
      </c>
      <c r="CJ47" s="34">
        <v>0</v>
      </c>
      <c r="CK47" s="34">
        <v>0</v>
      </c>
      <c r="CL47" s="76">
        <f t="shared" si="41"/>
        <v>12185250</v>
      </c>
      <c r="CM47" s="92">
        <f t="shared" si="37"/>
        <v>0</v>
      </c>
      <c r="CN47" s="92">
        <f t="shared" si="45"/>
        <v>0</v>
      </c>
      <c r="CO47" s="92">
        <f t="shared" si="46"/>
        <v>0</v>
      </c>
      <c r="CP47" s="92">
        <f t="shared" si="47"/>
        <v>0</v>
      </c>
      <c r="CQ47" s="92">
        <f t="shared" si="48"/>
        <v>0</v>
      </c>
      <c r="CR47" s="92">
        <f t="shared" si="49"/>
        <v>0</v>
      </c>
      <c r="CS47" s="92">
        <f t="shared" si="50"/>
        <v>0</v>
      </c>
      <c r="CT47" s="92">
        <f t="shared" si="51"/>
        <v>12794512.5</v>
      </c>
      <c r="CU47" s="92">
        <f t="shared" si="52"/>
        <v>0</v>
      </c>
      <c r="CV47" s="92">
        <f t="shared" si="53"/>
        <v>0</v>
      </c>
      <c r="CW47" s="92">
        <f t="shared" si="54"/>
        <v>0</v>
      </c>
      <c r="CX47" s="92">
        <f t="shared" si="55"/>
        <v>0</v>
      </c>
      <c r="CY47" s="92">
        <f t="shared" si="56"/>
        <v>0</v>
      </c>
      <c r="CZ47" s="92">
        <f t="shared" si="57"/>
        <v>0</v>
      </c>
      <c r="DA47" s="92">
        <f t="shared" si="58"/>
        <v>0</v>
      </c>
      <c r="DB47" s="92">
        <f t="shared" si="59"/>
        <v>0</v>
      </c>
      <c r="DC47" s="75">
        <f t="shared" si="42"/>
        <v>12794512.5</v>
      </c>
      <c r="DD47" s="74">
        <f t="shared" si="43"/>
        <v>96584762.5</v>
      </c>
      <c r="DE47" s="31" t="s">
        <v>93</v>
      </c>
    </row>
    <row r="48" spans="1:109" s="19" customFormat="1" ht="212.25" customHeight="1" x14ac:dyDescent="0.35">
      <c r="A48" s="51" t="s">
        <v>285</v>
      </c>
      <c r="B48" s="51" t="s">
        <v>284</v>
      </c>
      <c r="C48" s="42">
        <v>80030006</v>
      </c>
      <c r="D48" s="50" t="s">
        <v>105</v>
      </c>
      <c r="E48" s="49" t="s">
        <v>22</v>
      </c>
      <c r="F48" s="48">
        <v>89.21</v>
      </c>
      <c r="G48" s="48">
        <v>89.21</v>
      </c>
      <c r="H48" s="156" t="s">
        <v>538</v>
      </c>
      <c r="I48" s="31" t="s">
        <v>528</v>
      </c>
      <c r="J48" s="31" t="s">
        <v>537</v>
      </c>
      <c r="K48" s="45" t="s">
        <v>536</v>
      </c>
      <c r="L48" s="31" t="s">
        <v>535</v>
      </c>
      <c r="M48" s="31" t="s">
        <v>534</v>
      </c>
      <c r="N48" s="45">
        <v>45</v>
      </c>
      <c r="O48" s="31" t="s">
        <v>14</v>
      </c>
      <c r="P48" s="45">
        <v>4503</v>
      </c>
      <c r="Q48" s="31" t="s">
        <v>524</v>
      </c>
      <c r="R48" s="79">
        <v>4503018</v>
      </c>
      <c r="S48" s="31" t="s">
        <v>533</v>
      </c>
      <c r="T48" s="79">
        <v>450301800</v>
      </c>
      <c r="U48" s="31" t="s">
        <v>532</v>
      </c>
      <c r="V48" s="43" t="s">
        <v>531</v>
      </c>
      <c r="W48" s="45">
        <v>4</v>
      </c>
      <c r="X48" s="179" t="s">
        <v>96</v>
      </c>
      <c r="Y48" s="45">
        <v>2023</v>
      </c>
      <c r="Z48" s="78" t="s">
        <v>530</v>
      </c>
      <c r="AA48" s="45">
        <v>5</v>
      </c>
      <c r="AB48" s="45" t="s">
        <v>5</v>
      </c>
      <c r="AC48" s="45" t="s">
        <v>518</v>
      </c>
      <c r="AD48" s="31" t="s">
        <v>517</v>
      </c>
      <c r="AE48" s="83" t="s">
        <v>27</v>
      </c>
      <c r="AF48" s="37" t="s">
        <v>47</v>
      </c>
      <c r="AG48" s="39">
        <v>0</v>
      </c>
      <c r="AH48" s="39">
        <v>2</v>
      </c>
      <c r="AI48" s="39">
        <v>2</v>
      </c>
      <c r="AJ48" s="39">
        <v>1</v>
      </c>
      <c r="AK48" s="38" t="str">
        <f t="shared" si="44"/>
        <v>NP</v>
      </c>
      <c r="AL48" s="37"/>
      <c r="AM48" s="127"/>
      <c r="AN48" s="34">
        <v>0</v>
      </c>
      <c r="AO48" s="34">
        <v>0</v>
      </c>
      <c r="AP48" s="34">
        <v>0</v>
      </c>
      <c r="AQ48" s="34">
        <v>0</v>
      </c>
      <c r="AR48" s="34">
        <v>0</v>
      </c>
      <c r="AS48" s="34">
        <v>0</v>
      </c>
      <c r="AT48" s="34">
        <v>0</v>
      </c>
      <c r="AU48" s="34">
        <v>0</v>
      </c>
      <c r="AV48" s="34">
        <v>0</v>
      </c>
      <c r="AW48" s="34">
        <v>0</v>
      </c>
      <c r="AX48" s="34">
        <v>0</v>
      </c>
      <c r="AY48" s="34">
        <v>0</v>
      </c>
      <c r="AZ48" s="34">
        <v>0</v>
      </c>
      <c r="BA48" s="34">
        <v>0</v>
      </c>
      <c r="BB48" s="34">
        <v>0</v>
      </c>
      <c r="BC48" s="34">
        <v>0</v>
      </c>
      <c r="BD48" s="77">
        <f t="shared" si="39"/>
        <v>0</v>
      </c>
      <c r="BE48" s="34">
        <v>0</v>
      </c>
      <c r="BF48" s="34">
        <v>0</v>
      </c>
      <c r="BG48" s="34">
        <v>0</v>
      </c>
      <c r="BH48" s="34">
        <v>0</v>
      </c>
      <c r="BI48" s="34">
        <v>0</v>
      </c>
      <c r="BJ48" s="34">
        <v>0</v>
      </c>
      <c r="BK48" s="34">
        <v>0</v>
      </c>
      <c r="BL48" s="34">
        <v>9495000</v>
      </c>
      <c r="BM48" s="34">
        <v>0</v>
      </c>
      <c r="BN48" s="34">
        <v>0</v>
      </c>
      <c r="BO48" s="34">
        <v>0</v>
      </c>
      <c r="BP48" s="34">
        <v>0</v>
      </c>
      <c r="BQ48" s="34">
        <v>0</v>
      </c>
      <c r="BR48" s="34">
        <v>0</v>
      </c>
      <c r="BS48" s="34">
        <v>0</v>
      </c>
      <c r="BT48" s="76">
        <v>0</v>
      </c>
      <c r="BU48" s="77">
        <f t="shared" si="40"/>
        <v>9495000</v>
      </c>
      <c r="BV48" s="34">
        <f>+BE48*105%</f>
        <v>0</v>
      </c>
      <c r="BW48" s="34">
        <v>0</v>
      </c>
      <c r="BX48" s="34">
        <v>0</v>
      </c>
      <c r="BY48" s="34">
        <v>0</v>
      </c>
      <c r="BZ48" s="34">
        <v>0</v>
      </c>
      <c r="CA48" s="34">
        <v>0</v>
      </c>
      <c r="CB48" s="34">
        <v>0</v>
      </c>
      <c r="CC48" s="34">
        <v>9969750</v>
      </c>
      <c r="CD48" s="34">
        <v>0</v>
      </c>
      <c r="CE48" s="34">
        <v>0</v>
      </c>
      <c r="CF48" s="34">
        <v>0</v>
      </c>
      <c r="CG48" s="34">
        <v>0</v>
      </c>
      <c r="CH48" s="34">
        <v>0</v>
      </c>
      <c r="CI48" s="34">
        <v>0</v>
      </c>
      <c r="CJ48" s="34">
        <v>0</v>
      </c>
      <c r="CK48" s="34">
        <v>0</v>
      </c>
      <c r="CL48" s="76">
        <f t="shared" si="41"/>
        <v>9969750</v>
      </c>
      <c r="CM48" s="92">
        <f t="shared" si="37"/>
        <v>0</v>
      </c>
      <c r="CN48" s="92">
        <f t="shared" si="45"/>
        <v>0</v>
      </c>
      <c r="CO48" s="92">
        <f t="shared" si="46"/>
        <v>0</v>
      </c>
      <c r="CP48" s="92">
        <f t="shared" si="47"/>
        <v>0</v>
      </c>
      <c r="CQ48" s="92">
        <f t="shared" si="48"/>
        <v>0</v>
      </c>
      <c r="CR48" s="92">
        <f t="shared" si="49"/>
        <v>0</v>
      </c>
      <c r="CS48" s="92">
        <f t="shared" si="50"/>
        <v>0</v>
      </c>
      <c r="CT48" s="92">
        <f t="shared" si="51"/>
        <v>10468237.5</v>
      </c>
      <c r="CU48" s="92">
        <f t="shared" si="52"/>
        <v>0</v>
      </c>
      <c r="CV48" s="92">
        <f t="shared" si="53"/>
        <v>0</v>
      </c>
      <c r="CW48" s="92">
        <f t="shared" si="54"/>
        <v>0</v>
      </c>
      <c r="CX48" s="92">
        <f t="shared" si="55"/>
        <v>0</v>
      </c>
      <c r="CY48" s="92">
        <f t="shared" si="56"/>
        <v>0</v>
      </c>
      <c r="CZ48" s="92">
        <f t="shared" si="57"/>
        <v>0</v>
      </c>
      <c r="DA48" s="92">
        <f t="shared" si="58"/>
        <v>0</v>
      </c>
      <c r="DB48" s="92">
        <f t="shared" si="59"/>
        <v>0</v>
      </c>
      <c r="DC48" s="75">
        <f t="shared" si="42"/>
        <v>10468237.5</v>
      </c>
      <c r="DD48" s="74">
        <f t="shared" si="43"/>
        <v>29932987.5</v>
      </c>
      <c r="DE48" s="31" t="s">
        <v>93</v>
      </c>
    </row>
    <row r="49" spans="1:109" s="52" customFormat="1" ht="178.5" customHeight="1" x14ac:dyDescent="0.35">
      <c r="A49" s="73" t="s">
        <v>285</v>
      </c>
      <c r="B49" s="73" t="s">
        <v>284</v>
      </c>
      <c r="C49" s="64">
        <v>80030007</v>
      </c>
      <c r="D49" s="72" t="s">
        <v>105</v>
      </c>
      <c r="E49" s="71" t="s">
        <v>22</v>
      </c>
      <c r="F49" s="82">
        <v>89.21</v>
      </c>
      <c r="G49" s="82">
        <v>89.21</v>
      </c>
      <c r="H49" s="158" t="s">
        <v>529</v>
      </c>
      <c r="I49" s="53" t="s">
        <v>528</v>
      </c>
      <c r="J49" s="53" t="s">
        <v>527</v>
      </c>
      <c r="K49" s="65" t="s">
        <v>197</v>
      </c>
      <c r="L49" s="53" t="s">
        <v>526</v>
      </c>
      <c r="M49" s="53" t="s">
        <v>525</v>
      </c>
      <c r="N49" s="65">
        <v>45</v>
      </c>
      <c r="O49" s="53" t="s">
        <v>14</v>
      </c>
      <c r="P49" s="65">
        <v>4503</v>
      </c>
      <c r="Q49" s="53" t="s">
        <v>524</v>
      </c>
      <c r="R49" s="68">
        <v>4503017</v>
      </c>
      <c r="S49" s="53" t="s">
        <v>523</v>
      </c>
      <c r="T49" s="68">
        <v>450301700</v>
      </c>
      <c r="U49" s="53" t="s">
        <v>522</v>
      </c>
      <c r="V49" s="67" t="s">
        <v>521</v>
      </c>
      <c r="W49" s="65">
        <v>2</v>
      </c>
      <c r="X49" s="65" t="s">
        <v>7</v>
      </c>
      <c r="Y49" s="65" t="s">
        <v>520</v>
      </c>
      <c r="Z49" s="66" t="s">
        <v>519</v>
      </c>
      <c r="AA49" s="65">
        <v>3</v>
      </c>
      <c r="AB49" s="65" t="s">
        <v>116</v>
      </c>
      <c r="AC49" s="65" t="s">
        <v>518</v>
      </c>
      <c r="AD49" s="53" t="s">
        <v>517</v>
      </c>
      <c r="AE49" s="61" t="s">
        <v>27</v>
      </c>
      <c r="AF49" s="62" t="s">
        <v>2</v>
      </c>
      <c r="AG49" s="61">
        <v>0</v>
      </c>
      <c r="AH49" s="61">
        <v>3</v>
      </c>
      <c r="AI49" s="61">
        <v>0</v>
      </c>
      <c r="AJ49" s="61">
        <v>0</v>
      </c>
      <c r="AK49" s="60" t="str">
        <f t="shared" si="44"/>
        <v>NP</v>
      </c>
      <c r="AL49" s="178"/>
      <c r="AM49" s="107"/>
      <c r="AN49" s="55">
        <v>0</v>
      </c>
      <c r="AO49" s="55">
        <v>0</v>
      </c>
      <c r="AP49" s="55">
        <v>0</v>
      </c>
      <c r="AQ49" s="55">
        <v>0</v>
      </c>
      <c r="AR49" s="55">
        <v>0</v>
      </c>
      <c r="AS49" s="55">
        <v>0</v>
      </c>
      <c r="AT49" s="55">
        <v>0</v>
      </c>
      <c r="AU49" s="55">
        <v>0</v>
      </c>
      <c r="AV49" s="55">
        <v>0</v>
      </c>
      <c r="AW49" s="55">
        <v>0</v>
      </c>
      <c r="AX49" s="55">
        <v>0</v>
      </c>
      <c r="AY49" s="55">
        <v>0</v>
      </c>
      <c r="AZ49" s="55">
        <v>0</v>
      </c>
      <c r="BA49" s="55">
        <v>0</v>
      </c>
      <c r="BB49" s="55">
        <v>0</v>
      </c>
      <c r="BC49" s="55">
        <v>0</v>
      </c>
      <c r="BD49" s="57">
        <f t="shared" si="39"/>
        <v>0</v>
      </c>
      <c r="BE49" s="55">
        <v>0</v>
      </c>
      <c r="BF49" s="55">
        <v>0</v>
      </c>
      <c r="BG49" s="55">
        <v>0</v>
      </c>
      <c r="BH49" s="55">
        <v>0</v>
      </c>
      <c r="BI49" s="55">
        <v>0</v>
      </c>
      <c r="BJ49" s="55">
        <v>0</v>
      </c>
      <c r="BK49" s="55">
        <v>0</v>
      </c>
      <c r="BL49" s="55">
        <v>25000000</v>
      </c>
      <c r="BM49" s="55">
        <v>0</v>
      </c>
      <c r="BN49" s="55">
        <v>0</v>
      </c>
      <c r="BO49" s="55">
        <v>0</v>
      </c>
      <c r="BP49" s="55">
        <v>0</v>
      </c>
      <c r="BQ49" s="55">
        <v>0</v>
      </c>
      <c r="BR49" s="55">
        <v>0</v>
      </c>
      <c r="BS49" s="55">
        <v>0</v>
      </c>
      <c r="BT49" s="56">
        <v>0</v>
      </c>
      <c r="BU49" s="57">
        <f t="shared" si="40"/>
        <v>25000000</v>
      </c>
      <c r="BV49" s="55">
        <v>0</v>
      </c>
      <c r="BW49" s="55">
        <v>0</v>
      </c>
      <c r="BX49" s="55">
        <v>0</v>
      </c>
      <c r="BY49" s="55">
        <v>0</v>
      </c>
      <c r="BZ49" s="55">
        <v>0</v>
      </c>
      <c r="CA49" s="55">
        <v>0</v>
      </c>
      <c r="CB49" s="55">
        <v>0</v>
      </c>
      <c r="CC49" s="55">
        <v>42000000</v>
      </c>
      <c r="CD49" s="55">
        <v>0</v>
      </c>
      <c r="CE49" s="55">
        <v>0</v>
      </c>
      <c r="CF49" s="55">
        <v>0</v>
      </c>
      <c r="CG49" s="55">
        <v>0</v>
      </c>
      <c r="CH49" s="55">
        <v>0</v>
      </c>
      <c r="CI49" s="55">
        <v>0</v>
      </c>
      <c r="CJ49" s="55">
        <v>0</v>
      </c>
      <c r="CK49" s="55">
        <v>0</v>
      </c>
      <c r="CL49" s="56">
        <f t="shared" si="41"/>
        <v>42000000</v>
      </c>
      <c r="CM49" s="58">
        <f t="shared" si="37"/>
        <v>0</v>
      </c>
      <c r="CN49" s="58">
        <f t="shared" si="45"/>
        <v>0</v>
      </c>
      <c r="CO49" s="58">
        <f t="shared" si="46"/>
        <v>0</v>
      </c>
      <c r="CP49" s="58">
        <f t="shared" si="47"/>
        <v>0</v>
      </c>
      <c r="CQ49" s="58">
        <f t="shared" si="48"/>
        <v>0</v>
      </c>
      <c r="CR49" s="58">
        <f t="shared" si="49"/>
        <v>0</v>
      </c>
      <c r="CS49" s="58">
        <f t="shared" si="50"/>
        <v>0</v>
      </c>
      <c r="CT49" s="58">
        <f t="shared" si="51"/>
        <v>44100000</v>
      </c>
      <c r="CU49" s="58">
        <f t="shared" si="52"/>
        <v>0</v>
      </c>
      <c r="CV49" s="58">
        <f t="shared" si="53"/>
        <v>0</v>
      </c>
      <c r="CW49" s="58">
        <f t="shared" si="54"/>
        <v>0</v>
      </c>
      <c r="CX49" s="58">
        <f t="shared" si="55"/>
        <v>0</v>
      </c>
      <c r="CY49" s="58">
        <f t="shared" si="56"/>
        <v>0</v>
      </c>
      <c r="CZ49" s="58">
        <f t="shared" si="57"/>
        <v>0</v>
      </c>
      <c r="DA49" s="58">
        <f t="shared" si="58"/>
        <v>0</v>
      </c>
      <c r="DB49" s="58">
        <f t="shared" si="59"/>
        <v>0</v>
      </c>
      <c r="DC49" s="54">
        <f t="shared" si="42"/>
        <v>44100000</v>
      </c>
      <c r="DD49" s="54">
        <f t="shared" si="43"/>
        <v>111100000</v>
      </c>
      <c r="DE49" s="53" t="s">
        <v>46</v>
      </c>
    </row>
    <row r="50" spans="1:109" s="19" customFormat="1" ht="175.5" customHeight="1" x14ac:dyDescent="0.35">
      <c r="A50" s="51" t="s">
        <v>285</v>
      </c>
      <c r="B50" s="51" t="s">
        <v>284</v>
      </c>
      <c r="C50" s="42">
        <v>30010008</v>
      </c>
      <c r="D50" s="50" t="s">
        <v>496</v>
      </c>
      <c r="E50" s="49" t="s">
        <v>342</v>
      </c>
      <c r="F50" s="48">
        <v>22.24</v>
      </c>
      <c r="G50" s="48">
        <v>22.24</v>
      </c>
      <c r="H50" s="156" t="s">
        <v>516</v>
      </c>
      <c r="I50" s="31" t="s">
        <v>494</v>
      </c>
      <c r="J50" s="31" t="s">
        <v>515</v>
      </c>
      <c r="K50" s="45" t="s">
        <v>257</v>
      </c>
      <c r="L50" s="177" t="s">
        <v>507</v>
      </c>
      <c r="M50" s="31" t="s">
        <v>514</v>
      </c>
      <c r="N50" s="45">
        <v>40</v>
      </c>
      <c r="O50" s="31" t="s">
        <v>337</v>
      </c>
      <c r="P50" s="45">
        <v>4001</v>
      </c>
      <c r="Q50" s="31" t="s">
        <v>505</v>
      </c>
      <c r="R50" s="79">
        <v>4001032</v>
      </c>
      <c r="S50" s="31" t="s">
        <v>513</v>
      </c>
      <c r="T50" s="79">
        <v>400103200</v>
      </c>
      <c r="U50" s="31" t="s">
        <v>512</v>
      </c>
      <c r="V50" s="43" t="s">
        <v>511</v>
      </c>
      <c r="W50" s="45">
        <v>25</v>
      </c>
      <c r="X50" s="45" t="s">
        <v>7</v>
      </c>
      <c r="Y50" s="45">
        <v>2023</v>
      </c>
      <c r="Z50" s="78" t="s">
        <v>250</v>
      </c>
      <c r="AA50" s="45">
        <v>20</v>
      </c>
      <c r="AB50" s="45" t="s">
        <v>5</v>
      </c>
      <c r="AC50" s="45" t="s">
        <v>486</v>
      </c>
      <c r="AD50" s="31" t="s">
        <v>485</v>
      </c>
      <c r="AE50" s="83" t="s">
        <v>510</v>
      </c>
      <c r="AF50" s="37" t="s">
        <v>47</v>
      </c>
      <c r="AG50" s="39">
        <v>5</v>
      </c>
      <c r="AH50" s="39">
        <v>5</v>
      </c>
      <c r="AI50" s="39">
        <v>5</v>
      </c>
      <c r="AJ50" s="39">
        <v>5</v>
      </c>
      <c r="AK50" s="38" t="s">
        <v>125</v>
      </c>
      <c r="AL50" s="169"/>
      <c r="AM50" s="168"/>
      <c r="AN50" s="34">
        <v>50000000</v>
      </c>
      <c r="AO50" s="34">
        <v>0</v>
      </c>
      <c r="AP50" s="34">
        <v>0</v>
      </c>
      <c r="AQ50" s="34">
        <v>0</v>
      </c>
      <c r="AR50" s="34">
        <v>0</v>
      </c>
      <c r="AS50" s="34">
        <v>0</v>
      </c>
      <c r="AT50" s="34">
        <v>0</v>
      </c>
      <c r="AU50" s="34">
        <v>0</v>
      </c>
      <c r="AV50" s="92">
        <v>300000000</v>
      </c>
      <c r="AW50" s="34">
        <v>0</v>
      </c>
      <c r="AX50" s="34">
        <v>0</v>
      </c>
      <c r="AY50" s="34">
        <v>0</v>
      </c>
      <c r="AZ50" s="34">
        <v>0</v>
      </c>
      <c r="BA50" s="34">
        <v>0</v>
      </c>
      <c r="BB50" s="34">
        <v>0</v>
      </c>
      <c r="BC50" s="34">
        <v>0</v>
      </c>
      <c r="BD50" s="77">
        <f t="shared" si="39"/>
        <v>350000000</v>
      </c>
      <c r="BE50" s="34">
        <v>22750000</v>
      </c>
      <c r="BF50" s="34">
        <v>0</v>
      </c>
      <c r="BG50" s="34">
        <v>0</v>
      </c>
      <c r="BH50" s="34">
        <v>0</v>
      </c>
      <c r="BI50" s="34">
        <v>0</v>
      </c>
      <c r="BJ50" s="34">
        <v>0</v>
      </c>
      <c r="BK50" s="34">
        <v>0</v>
      </c>
      <c r="BL50" s="34">
        <v>0</v>
      </c>
      <c r="BM50" s="34">
        <v>0</v>
      </c>
      <c r="BN50" s="34">
        <v>0</v>
      </c>
      <c r="BO50" s="34">
        <v>0</v>
      </c>
      <c r="BP50" s="34">
        <v>0</v>
      </c>
      <c r="BQ50" s="34">
        <v>0</v>
      </c>
      <c r="BR50" s="34">
        <v>0</v>
      </c>
      <c r="BS50" s="34">
        <v>0</v>
      </c>
      <c r="BT50" s="34">
        <v>0</v>
      </c>
      <c r="BU50" s="77">
        <f t="shared" si="40"/>
        <v>22750000</v>
      </c>
      <c r="BV50" s="34">
        <v>55387500</v>
      </c>
      <c r="BW50" s="34">
        <v>0</v>
      </c>
      <c r="BX50" s="34">
        <v>0</v>
      </c>
      <c r="BY50" s="34">
        <v>0</v>
      </c>
      <c r="BZ50" s="34">
        <v>0</v>
      </c>
      <c r="CA50" s="34">
        <v>0</v>
      </c>
      <c r="CB50" s="34">
        <v>0</v>
      </c>
      <c r="CC50" s="34">
        <v>0</v>
      </c>
      <c r="CD50" s="34">
        <v>0</v>
      </c>
      <c r="CE50" s="34">
        <v>0</v>
      </c>
      <c r="CF50" s="34">
        <v>0</v>
      </c>
      <c r="CG50" s="34">
        <v>0</v>
      </c>
      <c r="CH50" s="34">
        <v>0</v>
      </c>
      <c r="CI50" s="34">
        <v>0</v>
      </c>
      <c r="CJ50" s="34">
        <v>0</v>
      </c>
      <c r="CK50" s="34">
        <v>0</v>
      </c>
      <c r="CL50" s="76">
        <f t="shared" si="41"/>
        <v>55387500</v>
      </c>
      <c r="CM50" s="34">
        <f t="shared" si="37"/>
        <v>58156875</v>
      </c>
      <c r="CN50" s="34">
        <f t="shared" si="45"/>
        <v>0</v>
      </c>
      <c r="CO50" s="34">
        <f t="shared" si="46"/>
        <v>0</v>
      </c>
      <c r="CP50" s="34">
        <f t="shared" si="47"/>
        <v>0</v>
      </c>
      <c r="CQ50" s="34">
        <f t="shared" si="48"/>
        <v>0</v>
      </c>
      <c r="CR50" s="34">
        <f t="shared" si="49"/>
        <v>0</v>
      </c>
      <c r="CS50" s="34">
        <f t="shared" si="50"/>
        <v>0</v>
      </c>
      <c r="CT50" s="34">
        <f t="shared" si="51"/>
        <v>0</v>
      </c>
      <c r="CU50" s="34">
        <f t="shared" si="52"/>
        <v>0</v>
      </c>
      <c r="CV50" s="34">
        <f t="shared" si="53"/>
        <v>0</v>
      </c>
      <c r="CW50" s="34">
        <f t="shared" si="54"/>
        <v>0</v>
      </c>
      <c r="CX50" s="34">
        <f t="shared" si="55"/>
        <v>0</v>
      </c>
      <c r="CY50" s="34">
        <f t="shared" si="56"/>
        <v>0</v>
      </c>
      <c r="CZ50" s="34">
        <f t="shared" si="57"/>
        <v>0</v>
      </c>
      <c r="DA50" s="34">
        <f t="shared" si="58"/>
        <v>0</v>
      </c>
      <c r="DB50" s="34">
        <f t="shared" si="59"/>
        <v>0</v>
      </c>
      <c r="DC50" s="176">
        <f t="shared" si="42"/>
        <v>58156875</v>
      </c>
      <c r="DD50" s="175">
        <f t="shared" si="43"/>
        <v>486294375</v>
      </c>
      <c r="DE50" s="31" t="s">
        <v>397</v>
      </c>
    </row>
    <row r="51" spans="1:109" s="19" customFormat="1" ht="202.5" customHeight="1" x14ac:dyDescent="0.35">
      <c r="A51" s="51" t="s">
        <v>285</v>
      </c>
      <c r="B51" s="51" t="s">
        <v>284</v>
      </c>
      <c r="C51" s="42">
        <v>30010009</v>
      </c>
      <c r="D51" s="50" t="s">
        <v>501</v>
      </c>
      <c r="E51" s="49" t="s">
        <v>342</v>
      </c>
      <c r="F51" s="48">
        <v>6.92</v>
      </c>
      <c r="G51" s="48">
        <v>6.92</v>
      </c>
      <c r="H51" s="156" t="s">
        <v>509</v>
      </c>
      <c r="I51" s="31" t="s">
        <v>494</v>
      </c>
      <c r="J51" s="31" t="s">
        <v>508</v>
      </c>
      <c r="K51" s="45" t="s">
        <v>257</v>
      </c>
      <c r="L51" s="177" t="s">
        <v>507</v>
      </c>
      <c r="M51" s="31" t="s">
        <v>506</v>
      </c>
      <c r="N51" s="45">
        <v>40</v>
      </c>
      <c r="O51" s="31" t="s">
        <v>337</v>
      </c>
      <c r="P51" s="45">
        <v>4001</v>
      </c>
      <c r="Q51" s="31" t="s">
        <v>505</v>
      </c>
      <c r="R51" s="79">
        <v>4001001</v>
      </c>
      <c r="S51" s="31" t="s">
        <v>504</v>
      </c>
      <c r="T51" s="79">
        <v>400100101</v>
      </c>
      <c r="U51" s="31" t="s">
        <v>503</v>
      </c>
      <c r="V51" s="43" t="s">
        <v>502</v>
      </c>
      <c r="W51" s="45">
        <v>127</v>
      </c>
      <c r="X51" s="45" t="s">
        <v>7</v>
      </c>
      <c r="Y51" s="45">
        <v>2023</v>
      </c>
      <c r="Z51" s="78" t="s">
        <v>250</v>
      </c>
      <c r="AA51" s="45">
        <v>800</v>
      </c>
      <c r="AB51" s="45" t="s">
        <v>116</v>
      </c>
      <c r="AC51" s="45" t="s">
        <v>4</v>
      </c>
      <c r="AD51" s="31" t="s">
        <v>3</v>
      </c>
      <c r="AE51" s="83">
        <v>2024765630064</v>
      </c>
      <c r="AF51" s="37" t="s">
        <v>47</v>
      </c>
      <c r="AG51" s="39">
        <v>200</v>
      </c>
      <c r="AH51" s="39">
        <v>200</v>
      </c>
      <c r="AI51" s="39">
        <v>200</v>
      </c>
      <c r="AJ51" s="39">
        <v>200</v>
      </c>
      <c r="AK51" s="38" t="s">
        <v>125</v>
      </c>
      <c r="AL51" s="169"/>
      <c r="AM51" s="168"/>
      <c r="AN51" s="92">
        <v>10000000</v>
      </c>
      <c r="AO51" s="34">
        <v>0</v>
      </c>
      <c r="AP51" s="34">
        <v>0</v>
      </c>
      <c r="AQ51" s="34">
        <v>0</v>
      </c>
      <c r="AR51" s="34">
        <v>0</v>
      </c>
      <c r="AS51" s="34">
        <v>0</v>
      </c>
      <c r="AT51" s="34">
        <v>0</v>
      </c>
      <c r="AU51" s="34">
        <v>0</v>
      </c>
      <c r="AV51" s="34">
        <v>0</v>
      </c>
      <c r="AW51" s="34">
        <v>0</v>
      </c>
      <c r="AX51" s="34">
        <v>0</v>
      </c>
      <c r="AY51" s="34">
        <v>0</v>
      </c>
      <c r="AZ51" s="34">
        <v>0</v>
      </c>
      <c r="BA51" s="34">
        <v>0</v>
      </c>
      <c r="BB51" s="34">
        <v>0</v>
      </c>
      <c r="BC51" s="34">
        <v>0</v>
      </c>
      <c r="BD51" s="77">
        <f t="shared" si="39"/>
        <v>10000000</v>
      </c>
      <c r="BE51" s="34">
        <v>10000000</v>
      </c>
      <c r="BF51" s="34">
        <v>0</v>
      </c>
      <c r="BG51" s="34">
        <v>0</v>
      </c>
      <c r="BH51" s="34">
        <v>0</v>
      </c>
      <c r="BI51" s="34">
        <v>0</v>
      </c>
      <c r="BJ51" s="34">
        <v>0</v>
      </c>
      <c r="BK51" s="34">
        <v>0</v>
      </c>
      <c r="BL51" s="34">
        <v>0</v>
      </c>
      <c r="BM51" s="34">
        <v>0</v>
      </c>
      <c r="BN51" s="34">
        <v>0</v>
      </c>
      <c r="BO51" s="34">
        <v>0</v>
      </c>
      <c r="BP51" s="34">
        <v>0</v>
      </c>
      <c r="BQ51" s="34">
        <v>0</v>
      </c>
      <c r="BR51" s="34">
        <v>0</v>
      </c>
      <c r="BS51" s="34">
        <v>0</v>
      </c>
      <c r="BT51" s="34">
        <v>0</v>
      </c>
      <c r="BU51" s="77">
        <f t="shared" si="40"/>
        <v>10000000</v>
      </c>
      <c r="BV51" s="34">
        <v>10577500</v>
      </c>
      <c r="BW51" s="34">
        <v>0</v>
      </c>
      <c r="BX51" s="34">
        <v>0</v>
      </c>
      <c r="BY51" s="34">
        <v>0</v>
      </c>
      <c r="BZ51" s="34">
        <v>0</v>
      </c>
      <c r="CA51" s="34">
        <v>0</v>
      </c>
      <c r="CB51" s="34">
        <v>0</v>
      </c>
      <c r="CC51" s="34">
        <v>0</v>
      </c>
      <c r="CD51" s="34">
        <v>0</v>
      </c>
      <c r="CE51" s="34">
        <v>0</v>
      </c>
      <c r="CF51" s="34">
        <v>0</v>
      </c>
      <c r="CG51" s="34">
        <v>0</v>
      </c>
      <c r="CH51" s="34">
        <v>0</v>
      </c>
      <c r="CI51" s="34">
        <v>0</v>
      </c>
      <c r="CJ51" s="34">
        <v>0</v>
      </c>
      <c r="CK51" s="34">
        <v>0</v>
      </c>
      <c r="CL51" s="76">
        <f t="shared" si="41"/>
        <v>10577500</v>
      </c>
      <c r="CM51" s="34">
        <f>+(BV51*105%)+25000</f>
        <v>11131375</v>
      </c>
      <c r="CN51" s="34">
        <f t="shared" si="45"/>
        <v>0</v>
      </c>
      <c r="CO51" s="34">
        <f t="shared" si="46"/>
        <v>0</v>
      </c>
      <c r="CP51" s="34">
        <f t="shared" si="47"/>
        <v>0</v>
      </c>
      <c r="CQ51" s="34">
        <f t="shared" si="48"/>
        <v>0</v>
      </c>
      <c r="CR51" s="34">
        <f t="shared" si="49"/>
        <v>0</v>
      </c>
      <c r="CS51" s="34">
        <f t="shared" si="50"/>
        <v>0</v>
      </c>
      <c r="CT51" s="34">
        <f t="shared" si="51"/>
        <v>0</v>
      </c>
      <c r="CU51" s="34">
        <f t="shared" si="52"/>
        <v>0</v>
      </c>
      <c r="CV51" s="34">
        <f t="shared" si="53"/>
        <v>0</v>
      </c>
      <c r="CW51" s="34">
        <f t="shared" si="54"/>
        <v>0</v>
      </c>
      <c r="CX51" s="34">
        <f t="shared" si="55"/>
        <v>0</v>
      </c>
      <c r="CY51" s="34">
        <f t="shared" si="56"/>
        <v>0</v>
      </c>
      <c r="CZ51" s="34">
        <f t="shared" si="57"/>
        <v>0</v>
      </c>
      <c r="DA51" s="34">
        <f t="shared" si="58"/>
        <v>0</v>
      </c>
      <c r="DB51" s="34">
        <f t="shared" si="59"/>
        <v>0</v>
      </c>
      <c r="DC51" s="176">
        <f t="shared" si="42"/>
        <v>11131375</v>
      </c>
      <c r="DD51" s="175">
        <f t="shared" si="43"/>
        <v>41708875</v>
      </c>
      <c r="DE51" s="31" t="s">
        <v>397</v>
      </c>
    </row>
    <row r="52" spans="1:109" s="19" customFormat="1" ht="147" x14ac:dyDescent="0.35">
      <c r="A52" s="51" t="s">
        <v>285</v>
      </c>
      <c r="B52" s="51" t="s">
        <v>284</v>
      </c>
      <c r="C52" s="42">
        <v>30010010</v>
      </c>
      <c r="D52" s="50" t="s">
        <v>501</v>
      </c>
      <c r="E52" s="49" t="s">
        <v>342</v>
      </c>
      <c r="F52" s="48">
        <v>6.92</v>
      </c>
      <c r="G52" s="48">
        <v>6.92</v>
      </c>
      <c r="H52" s="31" t="s">
        <v>500</v>
      </c>
      <c r="I52" s="31" t="s">
        <v>494</v>
      </c>
      <c r="J52" s="31" t="s">
        <v>499</v>
      </c>
      <c r="K52" s="45" t="s">
        <v>388</v>
      </c>
      <c r="L52" s="31" t="s">
        <v>492</v>
      </c>
      <c r="M52" s="31" t="s">
        <v>403</v>
      </c>
      <c r="N52" s="45">
        <v>40</v>
      </c>
      <c r="O52" s="31" t="s">
        <v>337</v>
      </c>
      <c r="P52" s="45">
        <v>4001</v>
      </c>
      <c r="Q52" s="31" t="s">
        <v>379</v>
      </c>
      <c r="R52" s="79">
        <v>4001004</v>
      </c>
      <c r="S52" s="31" t="s">
        <v>379</v>
      </c>
      <c r="T52" s="79">
        <v>400100401</v>
      </c>
      <c r="U52" s="31" t="s">
        <v>498</v>
      </c>
      <c r="V52" s="43" t="s">
        <v>497</v>
      </c>
      <c r="W52" s="45">
        <v>1</v>
      </c>
      <c r="X52" s="45" t="s">
        <v>7</v>
      </c>
      <c r="Y52" s="45">
        <v>2023</v>
      </c>
      <c r="Z52" s="78" t="s">
        <v>250</v>
      </c>
      <c r="AA52" s="45">
        <v>1</v>
      </c>
      <c r="AB52" s="45" t="s">
        <v>116</v>
      </c>
      <c r="AC52" s="45" t="s">
        <v>486</v>
      </c>
      <c r="AD52" s="31" t="s">
        <v>485</v>
      </c>
      <c r="AE52" s="83" t="s">
        <v>27</v>
      </c>
      <c r="AF52" s="37" t="s">
        <v>47</v>
      </c>
      <c r="AG52" s="39">
        <v>0</v>
      </c>
      <c r="AH52" s="39">
        <v>1</v>
      </c>
      <c r="AI52" s="39">
        <v>0</v>
      </c>
      <c r="AJ52" s="39">
        <v>0</v>
      </c>
      <c r="AK52" s="38" t="str">
        <f>+IF(AF52="Incremento",IF((SUM(AG52:AJ52)=AA52),"BIEN","NP"),IF((SUM(AG52:AJ52)/4)=AA52,"BIEN","NP"))</f>
        <v>NP</v>
      </c>
      <c r="AL52" s="169"/>
      <c r="AM52" s="37"/>
      <c r="AN52" s="34">
        <v>0</v>
      </c>
      <c r="AO52" s="34">
        <v>0</v>
      </c>
      <c r="AP52" s="34">
        <v>0</v>
      </c>
      <c r="AQ52" s="34">
        <v>0</v>
      </c>
      <c r="AR52" s="34">
        <v>0</v>
      </c>
      <c r="AS52" s="34">
        <v>0</v>
      </c>
      <c r="AT52" s="34">
        <v>0</v>
      </c>
      <c r="AU52" s="34">
        <v>0</v>
      </c>
      <c r="AV52" s="34">
        <v>0</v>
      </c>
      <c r="AW52" s="34">
        <v>0</v>
      </c>
      <c r="AX52" s="34">
        <v>0</v>
      </c>
      <c r="AY52" s="34">
        <v>0</v>
      </c>
      <c r="AZ52" s="34">
        <v>0</v>
      </c>
      <c r="BA52" s="34">
        <v>0</v>
      </c>
      <c r="BB52" s="34">
        <v>0</v>
      </c>
      <c r="BC52" s="34">
        <v>0</v>
      </c>
      <c r="BD52" s="77">
        <f t="shared" si="39"/>
        <v>0</v>
      </c>
      <c r="BE52" s="34">
        <v>30000000</v>
      </c>
      <c r="BF52" s="34">
        <v>0</v>
      </c>
      <c r="BG52" s="34">
        <v>0</v>
      </c>
      <c r="BH52" s="34">
        <v>0</v>
      </c>
      <c r="BI52" s="34">
        <v>0</v>
      </c>
      <c r="BJ52" s="34">
        <v>0</v>
      </c>
      <c r="BK52" s="34">
        <v>0</v>
      </c>
      <c r="BL52" s="34">
        <v>0</v>
      </c>
      <c r="BM52" s="34">
        <v>0</v>
      </c>
      <c r="BN52" s="34">
        <v>0</v>
      </c>
      <c r="BO52" s="34">
        <v>0</v>
      </c>
      <c r="BP52" s="34">
        <v>0</v>
      </c>
      <c r="BQ52" s="34">
        <v>0</v>
      </c>
      <c r="BR52" s="34">
        <v>0</v>
      </c>
      <c r="BS52" s="34">
        <v>0</v>
      </c>
      <c r="BT52" s="34">
        <v>0</v>
      </c>
      <c r="BU52" s="77">
        <f t="shared" si="40"/>
        <v>30000000</v>
      </c>
      <c r="BV52" s="34">
        <v>0</v>
      </c>
      <c r="BW52" s="34">
        <v>0</v>
      </c>
      <c r="BX52" s="34">
        <v>0</v>
      </c>
      <c r="BY52" s="34">
        <v>0</v>
      </c>
      <c r="BZ52" s="34">
        <v>0</v>
      </c>
      <c r="CA52" s="34">
        <v>0</v>
      </c>
      <c r="CB52" s="34">
        <v>0</v>
      </c>
      <c r="CC52" s="34">
        <v>0</v>
      </c>
      <c r="CD52" s="34">
        <v>0</v>
      </c>
      <c r="CE52" s="34">
        <v>0</v>
      </c>
      <c r="CF52" s="34">
        <v>0</v>
      </c>
      <c r="CG52" s="34">
        <v>0</v>
      </c>
      <c r="CH52" s="34">
        <v>0</v>
      </c>
      <c r="CI52" s="34">
        <v>0</v>
      </c>
      <c r="CJ52" s="34">
        <v>0</v>
      </c>
      <c r="CK52" s="34">
        <v>0</v>
      </c>
      <c r="CL52" s="76">
        <f t="shared" si="41"/>
        <v>0</v>
      </c>
      <c r="CM52" s="34">
        <f>+BV52*105%</f>
        <v>0</v>
      </c>
      <c r="CN52" s="34">
        <f t="shared" si="45"/>
        <v>0</v>
      </c>
      <c r="CO52" s="34">
        <f t="shared" si="46"/>
        <v>0</v>
      </c>
      <c r="CP52" s="34">
        <f t="shared" si="47"/>
        <v>0</v>
      </c>
      <c r="CQ52" s="34">
        <f t="shared" si="48"/>
        <v>0</v>
      </c>
      <c r="CR52" s="34">
        <f t="shared" si="49"/>
        <v>0</v>
      </c>
      <c r="CS52" s="34">
        <f t="shared" si="50"/>
        <v>0</v>
      </c>
      <c r="CT52" s="34">
        <f t="shared" si="51"/>
        <v>0</v>
      </c>
      <c r="CU52" s="34">
        <f t="shared" si="52"/>
        <v>0</v>
      </c>
      <c r="CV52" s="34">
        <f t="shared" si="53"/>
        <v>0</v>
      </c>
      <c r="CW52" s="34">
        <f t="shared" si="54"/>
        <v>0</v>
      </c>
      <c r="CX52" s="34">
        <f t="shared" si="55"/>
        <v>0</v>
      </c>
      <c r="CY52" s="34">
        <f t="shared" si="56"/>
        <v>0</v>
      </c>
      <c r="CZ52" s="34">
        <f t="shared" si="57"/>
        <v>0</v>
      </c>
      <c r="DA52" s="34">
        <f t="shared" si="58"/>
        <v>0</v>
      </c>
      <c r="DB52" s="34">
        <f t="shared" si="59"/>
        <v>0</v>
      </c>
      <c r="DC52" s="75">
        <f t="shared" si="42"/>
        <v>0</v>
      </c>
      <c r="DD52" s="74">
        <f t="shared" si="43"/>
        <v>30000000</v>
      </c>
      <c r="DE52" s="31" t="s">
        <v>397</v>
      </c>
    </row>
    <row r="53" spans="1:109" s="52" customFormat="1" ht="213" customHeight="1" x14ac:dyDescent="0.35">
      <c r="A53" s="73" t="s">
        <v>285</v>
      </c>
      <c r="B53" s="73" t="s">
        <v>284</v>
      </c>
      <c r="C53" s="64">
        <v>30010010</v>
      </c>
      <c r="D53" s="72" t="s">
        <v>496</v>
      </c>
      <c r="E53" s="71" t="s">
        <v>342</v>
      </c>
      <c r="F53" s="82">
        <v>22.24</v>
      </c>
      <c r="G53" s="82">
        <v>22.24</v>
      </c>
      <c r="H53" s="53" t="s">
        <v>495</v>
      </c>
      <c r="I53" s="53" t="s">
        <v>494</v>
      </c>
      <c r="J53" s="53" t="s">
        <v>493</v>
      </c>
      <c r="K53" s="65" t="s">
        <v>388</v>
      </c>
      <c r="L53" s="53" t="s">
        <v>492</v>
      </c>
      <c r="M53" s="53" t="s">
        <v>491</v>
      </c>
      <c r="N53" s="65">
        <v>40</v>
      </c>
      <c r="O53" s="53" t="s">
        <v>337</v>
      </c>
      <c r="P53" s="65">
        <v>4002</v>
      </c>
      <c r="Q53" s="53" t="s">
        <v>490</v>
      </c>
      <c r="R53" s="68">
        <v>4002039</v>
      </c>
      <c r="S53" s="53" t="s">
        <v>489</v>
      </c>
      <c r="T53" s="68">
        <v>400203900</v>
      </c>
      <c r="U53" s="53" t="s">
        <v>488</v>
      </c>
      <c r="V53" s="67" t="s">
        <v>487</v>
      </c>
      <c r="W53" s="65">
        <v>0</v>
      </c>
      <c r="X53" s="65" t="s">
        <v>7</v>
      </c>
      <c r="Y53" s="65">
        <v>2023</v>
      </c>
      <c r="Z53" s="66" t="s">
        <v>250</v>
      </c>
      <c r="AA53" s="65">
        <v>183</v>
      </c>
      <c r="AB53" s="65" t="s">
        <v>5</v>
      </c>
      <c r="AC53" s="65" t="s">
        <v>486</v>
      </c>
      <c r="AD53" s="53" t="s">
        <v>485</v>
      </c>
      <c r="AE53" s="86" t="s">
        <v>27</v>
      </c>
      <c r="AF53" s="62" t="s">
        <v>2</v>
      </c>
      <c r="AG53" s="61">
        <v>0</v>
      </c>
      <c r="AH53" s="61">
        <f>183/3</f>
        <v>61</v>
      </c>
      <c r="AI53" s="61">
        <v>61</v>
      </c>
      <c r="AJ53" s="61">
        <v>61</v>
      </c>
      <c r="AK53" s="60" t="str">
        <f>+IF(AF53="Incremento",IF((SUM(AG53:AJ53)=AA53),"BIEN","NP"),IF((SUM(AG53:AJ53)/4)=AA53,"BIEN","NP"))</f>
        <v>NP</v>
      </c>
      <c r="AL53" s="165"/>
      <c r="AM53" s="62"/>
      <c r="AN53" s="55">
        <v>0</v>
      </c>
      <c r="AO53" s="55">
        <v>0</v>
      </c>
      <c r="AP53" s="55">
        <v>0</v>
      </c>
      <c r="AQ53" s="55">
        <v>0</v>
      </c>
      <c r="AR53" s="55">
        <v>0</v>
      </c>
      <c r="AS53" s="55">
        <v>0</v>
      </c>
      <c r="AT53" s="55">
        <v>0</v>
      </c>
      <c r="AU53" s="55">
        <v>0</v>
      </c>
      <c r="AV53" s="55">
        <v>0</v>
      </c>
      <c r="AW53" s="55">
        <v>0</v>
      </c>
      <c r="AX53" s="55">
        <v>0</v>
      </c>
      <c r="AY53" s="55">
        <v>0</v>
      </c>
      <c r="AZ53" s="55">
        <v>0</v>
      </c>
      <c r="BA53" s="55">
        <v>0</v>
      </c>
      <c r="BB53" s="55">
        <v>0</v>
      </c>
      <c r="BC53" s="55">
        <v>0</v>
      </c>
      <c r="BD53" s="57">
        <f t="shared" si="39"/>
        <v>0</v>
      </c>
      <c r="BE53" s="55">
        <v>550000</v>
      </c>
      <c r="BF53" s="55">
        <v>0</v>
      </c>
      <c r="BG53" s="55">
        <v>0</v>
      </c>
      <c r="BH53" s="55">
        <v>0</v>
      </c>
      <c r="BI53" s="55">
        <v>0</v>
      </c>
      <c r="BJ53" s="55">
        <v>0</v>
      </c>
      <c r="BK53" s="55">
        <v>0</v>
      </c>
      <c r="BL53" s="55">
        <v>0</v>
      </c>
      <c r="BM53" s="55">
        <v>0</v>
      </c>
      <c r="BN53" s="55">
        <v>0</v>
      </c>
      <c r="BO53" s="55">
        <v>0</v>
      </c>
      <c r="BP53" s="55">
        <v>0</v>
      </c>
      <c r="BQ53" s="55">
        <v>0</v>
      </c>
      <c r="BR53" s="55">
        <v>0</v>
      </c>
      <c r="BS53" s="55">
        <v>0</v>
      </c>
      <c r="BT53" s="55">
        <v>0</v>
      </c>
      <c r="BU53" s="57">
        <f t="shared" si="40"/>
        <v>550000</v>
      </c>
      <c r="BV53" s="55">
        <v>500000</v>
      </c>
      <c r="BW53" s="55">
        <v>0</v>
      </c>
      <c r="BX53" s="55">
        <v>0</v>
      </c>
      <c r="BY53" s="55">
        <v>0</v>
      </c>
      <c r="BZ53" s="55">
        <v>0</v>
      </c>
      <c r="CA53" s="55">
        <v>0</v>
      </c>
      <c r="CB53" s="55">
        <v>0</v>
      </c>
      <c r="CC53" s="55">
        <v>0</v>
      </c>
      <c r="CD53" s="55">
        <v>0</v>
      </c>
      <c r="CE53" s="55">
        <v>0</v>
      </c>
      <c r="CF53" s="55">
        <v>0</v>
      </c>
      <c r="CG53" s="55">
        <v>0</v>
      </c>
      <c r="CH53" s="55">
        <v>0</v>
      </c>
      <c r="CI53" s="55">
        <v>0</v>
      </c>
      <c r="CJ53" s="55">
        <v>0</v>
      </c>
      <c r="CK53" s="55">
        <v>0</v>
      </c>
      <c r="CL53" s="56">
        <f t="shared" si="41"/>
        <v>500000</v>
      </c>
      <c r="CM53" s="55">
        <v>500000</v>
      </c>
      <c r="CN53" s="55">
        <f t="shared" si="45"/>
        <v>0</v>
      </c>
      <c r="CO53" s="55">
        <f t="shared" si="46"/>
        <v>0</v>
      </c>
      <c r="CP53" s="55">
        <f t="shared" si="47"/>
        <v>0</v>
      </c>
      <c r="CQ53" s="55">
        <f t="shared" si="48"/>
        <v>0</v>
      </c>
      <c r="CR53" s="55">
        <f t="shared" si="49"/>
        <v>0</v>
      </c>
      <c r="CS53" s="55">
        <f t="shared" si="50"/>
        <v>0</v>
      </c>
      <c r="CT53" s="55">
        <f t="shared" si="51"/>
        <v>0</v>
      </c>
      <c r="CU53" s="55">
        <f t="shared" si="52"/>
        <v>0</v>
      </c>
      <c r="CV53" s="55">
        <f t="shared" si="53"/>
        <v>0</v>
      </c>
      <c r="CW53" s="55">
        <f t="shared" si="54"/>
        <v>0</v>
      </c>
      <c r="CX53" s="55">
        <f t="shared" si="55"/>
        <v>0</v>
      </c>
      <c r="CY53" s="55">
        <f t="shared" si="56"/>
        <v>0</v>
      </c>
      <c r="CZ53" s="55">
        <f t="shared" si="57"/>
        <v>0</v>
      </c>
      <c r="DA53" s="55">
        <f t="shared" si="58"/>
        <v>0</v>
      </c>
      <c r="DB53" s="55">
        <f t="shared" si="59"/>
        <v>0</v>
      </c>
      <c r="DC53" s="174">
        <f t="shared" si="42"/>
        <v>500000</v>
      </c>
      <c r="DD53" s="174">
        <f t="shared" si="43"/>
        <v>1550000</v>
      </c>
      <c r="DE53" s="53" t="s">
        <v>397</v>
      </c>
    </row>
    <row r="54" spans="1:109" s="52" customFormat="1" ht="171" customHeight="1" x14ac:dyDescent="0.35">
      <c r="A54" s="73" t="s">
        <v>285</v>
      </c>
      <c r="B54" s="73" t="s">
        <v>284</v>
      </c>
      <c r="C54" s="64">
        <v>110030011</v>
      </c>
      <c r="D54" s="72" t="s">
        <v>410</v>
      </c>
      <c r="E54" s="71" t="s">
        <v>409</v>
      </c>
      <c r="F54" s="82" t="s">
        <v>408</v>
      </c>
      <c r="G54" s="82" t="s">
        <v>408</v>
      </c>
      <c r="H54" s="158" t="s">
        <v>453</v>
      </c>
      <c r="I54" s="53" t="s">
        <v>441</v>
      </c>
      <c r="J54" s="53" t="s">
        <v>484</v>
      </c>
      <c r="K54" s="65" t="s">
        <v>197</v>
      </c>
      <c r="L54" s="53" t="s">
        <v>404</v>
      </c>
      <c r="M54" s="53" t="s">
        <v>403</v>
      </c>
      <c r="N54" s="65" t="s">
        <v>402</v>
      </c>
      <c r="O54" s="53" t="s">
        <v>395</v>
      </c>
      <c r="P54" s="65">
        <v>3208</v>
      </c>
      <c r="Q54" s="53" t="s">
        <v>477</v>
      </c>
      <c r="R54" s="68">
        <v>3208008</v>
      </c>
      <c r="S54" s="53" t="s">
        <v>483</v>
      </c>
      <c r="T54" s="68">
        <v>320800800</v>
      </c>
      <c r="U54" s="53" t="s">
        <v>482</v>
      </c>
      <c r="V54" s="67" t="s">
        <v>481</v>
      </c>
      <c r="W54" s="65">
        <v>10</v>
      </c>
      <c r="X54" s="65" t="s">
        <v>7</v>
      </c>
      <c r="Y54" s="65">
        <v>2023</v>
      </c>
      <c r="Z54" s="66" t="s">
        <v>250</v>
      </c>
      <c r="AA54" s="65">
        <v>12</v>
      </c>
      <c r="AB54" s="65" t="s">
        <v>116</v>
      </c>
      <c r="AC54" s="65" t="s">
        <v>434</v>
      </c>
      <c r="AD54" s="53" t="s">
        <v>433</v>
      </c>
      <c r="AE54" s="86">
        <v>2024765630068</v>
      </c>
      <c r="AF54" s="62" t="s">
        <v>47</v>
      </c>
      <c r="AG54" s="61">
        <v>3</v>
      </c>
      <c r="AH54" s="61">
        <v>3</v>
      </c>
      <c r="AI54" s="61">
        <v>3</v>
      </c>
      <c r="AJ54" s="61">
        <v>3</v>
      </c>
      <c r="AK54" s="60" t="s">
        <v>125</v>
      </c>
      <c r="AL54" s="165"/>
      <c r="AM54" s="62"/>
      <c r="AN54" s="58">
        <v>104056956</v>
      </c>
      <c r="AO54" s="55">
        <v>0</v>
      </c>
      <c r="AP54" s="55">
        <v>0</v>
      </c>
      <c r="AQ54" s="55">
        <v>0</v>
      </c>
      <c r="AR54" s="55">
        <v>0</v>
      </c>
      <c r="AS54" s="55">
        <v>0</v>
      </c>
      <c r="AT54" s="55">
        <v>0</v>
      </c>
      <c r="AU54" s="55">
        <v>0</v>
      </c>
      <c r="AV54" s="55">
        <v>0</v>
      </c>
      <c r="AW54" s="55">
        <v>0</v>
      </c>
      <c r="AX54" s="55">
        <v>0</v>
      </c>
      <c r="AY54" s="55">
        <v>0</v>
      </c>
      <c r="AZ54" s="55">
        <v>0</v>
      </c>
      <c r="BA54" s="55">
        <v>0</v>
      </c>
      <c r="BB54" s="55">
        <v>0</v>
      </c>
      <c r="BC54" s="173">
        <v>15000000</v>
      </c>
      <c r="BD54" s="172">
        <f t="shared" si="39"/>
        <v>119056956</v>
      </c>
      <c r="BE54" s="55">
        <v>106780088.58</v>
      </c>
      <c r="BF54" s="55">
        <v>0</v>
      </c>
      <c r="BG54" s="55">
        <v>0</v>
      </c>
      <c r="BH54" s="55">
        <v>0</v>
      </c>
      <c r="BI54" s="55">
        <v>0</v>
      </c>
      <c r="BJ54" s="55">
        <v>0</v>
      </c>
      <c r="BK54" s="55">
        <v>0</v>
      </c>
      <c r="BL54" s="55">
        <v>0</v>
      </c>
      <c r="BM54" s="55">
        <v>0</v>
      </c>
      <c r="BN54" s="55">
        <v>0</v>
      </c>
      <c r="BO54" s="55">
        <v>0</v>
      </c>
      <c r="BP54" s="55">
        <v>0</v>
      </c>
      <c r="BQ54" s="55">
        <v>0</v>
      </c>
      <c r="BR54" s="55">
        <v>0</v>
      </c>
      <c r="BS54" s="55">
        <v>0</v>
      </c>
      <c r="BT54" s="55">
        <v>15000000</v>
      </c>
      <c r="BU54" s="172">
        <f t="shared" si="40"/>
        <v>121780088.58</v>
      </c>
      <c r="BV54" s="55">
        <v>112119093.009</v>
      </c>
      <c r="BW54" s="55">
        <v>0</v>
      </c>
      <c r="BX54" s="55">
        <v>0</v>
      </c>
      <c r="BY54" s="55">
        <v>0</v>
      </c>
      <c r="BZ54" s="55">
        <v>0</v>
      </c>
      <c r="CA54" s="55">
        <v>0</v>
      </c>
      <c r="CB54" s="55">
        <v>0</v>
      </c>
      <c r="CC54" s="55">
        <v>0</v>
      </c>
      <c r="CD54" s="55">
        <v>0</v>
      </c>
      <c r="CE54" s="55">
        <v>0</v>
      </c>
      <c r="CF54" s="55">
        <v>0</v>
      </c>
      <c r="CG54" s="55">
        <v>0</v>
      </c>
      <c r="CH54" s="55">
        <v>0</v>
      </c>
      <c r="CI54" s="55">
        <v>0</v>
      </c>
      <c r="CJ54" s="55">
        <v>0</v>
      </c>
      <c r="CK54" s="55">
        <v>15750000</v>
      </c>
      <c r="CL54" s="171">
        <f t="shared" si="41"/>
        <v>127869093.009</v>
      </c>
      <c r="CM54" s="55">
        <f>+BV54*105%</f>
        <v>117725047.65945001</v>
      </c>
      <c r="CN54" s="55">
        <f t="shared" si="45"/>
        <v>0</v>
      </c>
      <c r="CO54" s="55">
        <f t="shared" si="46"/>
        <v>0</v>
      </c>
      <c r="CP54" s="55">
        <f t="shared" si="47"/>
        <v>0</v>
      </c>
      <c r="CQ54" s="55">
        <f t="shared" si="48"/>
        <v>0</v>
      </c>
      <c r="CR54" s="55">
        <f t="shared" si="49"/>
        <v>0</v>
      </c>
      <c r="CS54" s="55">
        <f t="shared" si="50"/>
        <v>0</v>
      </c>
      <c r="CT54" s="55">
        <f t="shared" si="51"/>
        <v>0</v>
      </c>
      <c r="CU54" s="55">
        <f t="shared" si="52"/>
        <v>0</v>
      </c>
      <c r="CV54" s="55">
        <f t="shared" si="53"/>
        <v>0</v>
      </c>
      <c r="CW54" s="55">
        <f t="shared" si="54"/>
        <v>0</v>
      </c>
      <c r="CX54" s="55">
        <f t="shared" si="55"/>
        <v>0</v>
      </c>
      <c r="CY54" s="55">
        <f t="shared" si="56"/>
        <v>0</v>
      </c>
      <c r="CZ54" s="55">
        <f t="shared" si="57"/>
        <v>0</v>
      </c>
      <c r="DA54" s="55">
        <f t="shared" si="58"/>
        <v>0</v>
      </c>
      <c r="DB54" s="55">
        <f t="shared" si="59"/>
        <v>16537500</v>
      </c>
      <c r="DC54" s="170">
        <f t="shared" si="42"/>
        <v>134262547.65944999</v>
      </c>
      <c r="DD54" s="170">
        <f t="shared" si="43"/>
        <v>502968685.24844998</v>
      </c>
      <c r="DE54" s="53" t="s">
        <v>397</v>
      </c>
    </row>
    <row r="55" spans="1:109" s="52" customFormat="1" ht="139.5" customHeight="1" x14ac:dyDescent="0.35">
      <c r="A55" s="73" t="s">
        <v>285</v>
      </c>
      <c r="B55" s="73" t="s">
        <v>284</v>
      </c>
      <c r="C55" s="64">
        <v>110030013</v>
      </c>
      <c r="D55" s="72" t="s">
        <v>410</v>
      </c>
      <c r="E55" s="71" t="s">
        <v>409</v>
      </c>
      <c r="F55" s="82" t="s">
        <v>408</v>
      </c>
      <c r="G55" s="82" t="s">
        <v>408</v>
      </c>
      <c r="H55" s="53" t="s">
        <v>453</v>
      </c>
      <c r="I55" s="53" t="s">
        <v>441</v>
      </c>
      <c r="J55" s="53" t="s">
        <v>480</v>
      </c>
      <c r="K55" s="65" t="s">
        <v>388</v>
      </c>
      <c r="L55" s="53" t="s">
        <v>479</v>
      </c>
      <c r="M55" s="53" t="s">
        <v>403</v>
      </c>
      <c r="N55" s="65" t="s">
        <v>402</v>
      </c>
      <c r="O55" s="53" t="s">
        <v>395</v>
      </c>
      <c r="P55" s="65" t="s">
        <v>478</v>
      </c>
      <c r="Q55" s="53" t="s">
        <v>477</v>
      </c>
      <c r="R55" s="68">
        <v>3208006</v>
      </c>
      <c r="S55" s="53" t="s">
        <v>476</v>
      </c>
      <c r="T55" s="68">
        <v>320800600</v>
      </c>
      <c r="U55" s="53" t="s">
        <v>475</v>
      </c>
      <c r="V55" s="67" t="s">
        <v>474</v>
      </c>
      <c r="W55" s="65">
        <v>1</v>
      </c>
      <c r="X55" s="65" t="s">
        <v>7</v>
      </c>
      <c r="Y55" s="65">
        <v>2023</v>
      </c>
      <c r="Z55" s="66" t="s">
        <v>411</v>
      </c>
      <c r="AA55" s="65">
        <v>5</v>
      </c>
      <c r="AB55" s="65" t="s">
        <v>5</v>
      </c>
      <c r="AC55" s="65" t="s">
        <v>4</v>
      </c>
      <c r="AD55" s="53" t="s">
        <v>3</v>
      </c>
      <c r="AE55" s="86" t="s">
        <v>27</v>
      </c>
      <c r="AF55" s="62" t="s">
        <v>47</v>
      </c>
      <c r="AG55" s="61">
        <v>0</v>
      </c>
      <c r="AH55" s="61">
        <v>2</v>
      </c>
      <c r="AI55" s="61">
        <v>2</v>
      </c>
      <c r="AJ55" s="61">
        <v>1</v>
      </c>
      <c r="AK55" s="60" t="str">
        <f>+IF(AF55="Incremento",IF((SUM(AG55:AJ55)=AA55),"BIEN","NP"),IF((SUM(AG55:AJ55)/4)=AA55,"BIEN","NP"))</f>
        <v>NP</v>
      </c>
      <c r="AL55" s="165"/>
      <c r="AM55" s="62"/>
      <c r="AN55" s="55">
        <v>0</v>
      </c>
      <c r="AO55" s="55">
        <v>0</v>
      </c>
      <c r="AP55" s="55">
        <v>0</v>
      </c>
      <c r="AQ55" s="55">
        <v>0</v>
      </c>
      <c r="AR55" s="55">
        <v>0</v>
      </c>
      <c r="AS55" s="55">
        <v>0</v>
      </c>
      <c r="AT55" s="55">
        <v>0</v>
      </c>
      <c r="AU55" s="55">
        <v>0</v>
      </c>
      <c r="AV55" s="55">
        <v>0</v>
      </c>
      <c r="AW55" s="55">
        <v>0</v>
      </c>
      <c r="AX55" s="55">
        <v>0</v>
      </c>
      <c r="AY55" s="55">
        <v>0</v>
      </c>
      <c r="AZ55" s="55">
        <v>0</v>
      </c>
      <c r="BA55" s="55">
        <v>0</v>
      </c>
      <c r="BB55" s="55">
        <v>0</v>
      </c>
      <c r="BC55" s="55">
        <v>0</v>
      </c>
      <c r="BD55" s="57">
        <f t="shared" si="39"/>
        <v>0</v>
      </c>
      <c r="BE55" s="55">
        <v>0</v>
      </c>
      <c r="BF55" s="55">
        <v>0</v>
      </c>
      <c r="BG55" s="55">
        <v>0</v>
      </c>
      <c r="BH55" s="55">
        <v>0</v>
      </c>
      <c r="BI55" s="55">
        <v>0</v>
      </c>
      <c r="BJ55" s="55">
        <v>0</v>
      </c>
      <c r="BK55" s="55">
        <v>0</v>
      </c>
      <c r="BL55" s="55">
        <v>0</v>
      </c>
      <c r="BM55" s="55">
        <v>0</v>
      </c>
      <c r="BN55" s="55">
        <v>0</v>
      </c>
      <c r="BO55" s="55">
        <v>0</v>
      </c>
      <c r="BP55" s="55">
        <v>0</v>
      </c>
      <c r="BQ55" s="55">
        <v>0</v>
      </c>
      <c r="BR55" s="55">
        <v>0</v>
      </c>
      <c r="BS55" s="55">
        <v>0</v>
      </c>
      <c r="BT55" s="55">
        <v>825000</v>
      </c>
      <c r="BU55" s="57">
        <f t="shared" si="40"/>
        <v>825000</v>
      </c>
      <c r="BV55" s="55">
        <v>0</v>
      </c>
      <c r="BW55" s="55">
        <v>0</v>
      </c>
      <c r="BX55" s="55">
        <v>0</v>
      </c>
      <c r="BY55" s="55">
        <v>0</v>
      </c>
      <c r="BZ55" s="55">
        <v>0</v>
      </c>
      <c r="CA55" s="55">
        <v>0</v>
      </c>
      <c r="CB55" s="55">
        <v>0</v>
      </c>
      <c r="CC55" s="55">
        <v>0</v>
      </c>
      <c r="CD55" s="55">
        <v>0</v>
      </c>
      <c r="CE55" s="55">
        <v>0</v>
      </c>
      <c r="CF55" s="55">
        <v>0</v>
      </c>
      <c r="CG55" s="55">
        <v>0</v>
      </c>
      <c r="CH55" s="55">
        <v>0</v>
      </c>
      <c r="CI55" s="55">
        <v>0</v>
      </c>
      <c r="CJ55" s="55">
        <v>0</v>
      </c>
      <c r="CK55" s="55">
        <v>866250</v>
      </c>
      <c r="CL55" s="56">
        <f t="shared" si="41"/>
        <v>866250</v>
      </c>
      <c r="CM55" s="55">
        <f>+BV55*105%</f>
        <v>0</v>
      </c>
      <c r="CN55" s="55">
        <f t="shared" si="45"/>
        <v>0</v>
      </c>
      <c r="CO55" s="55">
        <f t="shared" si="46"/>
        <v>0</v>
      </c>
      <c r="CP55" s="55">
        <f t="shared" si="47"/>
        <v>0</v>
      </c>
      <c r="CQ55" s="55">
        <f t="shared" si="48"/>
        <v>0</v>
      </c>
      <c r="CR55" s="55">
        <f t="shared" si="49"/>
        <v>0</v>
      </c>
      <c r="CS55" s="55">
        <f t="shared" si="50"/>
        <v>0</v>
      </c>
      <c r="CT55" s="55">
        <f t="shared" si="51"/>
        <v>0</v>
      </c>
      <c r="CU55" s="55">
        <f t="shared" si="52"/>
        <v>0</v>
      </c>
      <c r="CV55" s="55">
        <f t="shared" si="53"/>
        <v>0</v>
      </c>
      <c r="CW55" s="55">
        <f t="shared" si="54"/>
        <v>0</v>
      </c>
      <c r="CX55" s="55">
        <f t="shared" si="55"/>
        <v>0</v>
      </c>
      <c r="CY55" s="55">
        <f t="shared" si="56"/>
        <v>0</v>
      </c>
      <c r="CZ55" s="55">
        <f t="shared" si="57"/>
        <v>0</v>
      </c>
      <c r="DA55" s="55">
        <f t="shared" si="58"/>
        <v>0</v>
      </c>
      <c r="DB55" s="55">
        <f t="shared" si="59"/>
        <v>909562.5</v>
      </c>
      <c r="DC55" s="54">
        <f t="shared" si="42"/>
        <v>909562.5</v>
      </c>
      <c r="DD55" s="54">
        <f t="shared" si="43"/>
        <v>2600812.5</v>
      </c>
      <c r="DE55" s="53" t="s">
        <v>397</v>
      </c>
    </row>
    <row r="56" spans="1:109" s="19" customFormat="1" ht="126" x14ac:dyDescent="0.35">
      <c r="A56" s="51" t="s">
        <v>285</v>
      </c>
      <c r="B56" s="51" t="s">
        <v>284</v>
      </c>
      <c r="C56" s="42">
        <v>110030012</v>
      </c>
      <c r="D56" s="50" t="s">
        <v>410</v>
      </c>
      <c r="E56" s="49" t="s">
        <v>409</v>
      </c>
      <c r="F56" s="48" t="s">
        <v>408</v>
      </c>
      <c r="G56" s="48" t="s">
        <v>408</v>
      </c>
      <c r="H56" s="31" t="s">
        <v>453</v>
      </c>
      <c r="I56" s="31" t="s">
        <v>441</v>
      </c>
      <c r="J56" s="31" t="s">
        <v>473</v>
      </c>
      <c r="K56" s="45" t="s">
        <v>388</v>
      </c>
      <c r="L56" s="31" t="s">
        <v>472</v>
      </c>
      <c r="M56" s="31" t="s">
        <v>403</v>
      </c>
      <c r="N56" s="45">
        <v>32</v>
      </c>
      <c r="O56" s="31" t="s">
        <v>395</v>
      </c>
      <c r="P56" s="45">
        <v>3202</v>
      </c>
      <c r="Q56" s="31" t="s">
        <v>464</v>
      </c>
      <c r="R56" s="79">
        <v>3202006</v>
      </c>
      <c r="S56" s="31" t="s">
        <v>471</v>
      </c>
      <c r="T56" s="79">
        <v>320200604</v>
      </c>
      <c r="U56" s="31" t="s">
        <v>470</v>
      </c>
      <c r="V56" s="43" t="s">
        <v>469</v>
      </c>
      <c r="W56" s="45" t="s">
        <v>468</v>
      </c>
      <c r="X56" s="45" t="s">
        <v>7</v>
      </c>
      <c r="Y56" s="45">
        <v>2023</v>
      </c>
      <c r="Z56" s="78" t="s">
        <v>467</v>
      </c>
      <c r="AA56" s="45">
        <v>2000</v>
      </c>
      <c r="AB56" s="45" t="s">
        <v>116</v>
      </c>
      <c r="AC56" s="45" t="s">
        <v>457</v>
      </c>
      <c r="AD56" s="31" t="s">
        <v>456</v>
      </c>
      <c r="AE56" s="83">
        <v>2024765630070</v>
      </c>
      <c r="AF56" s="37" t="s">
        <v>47</v>
      </c>
      <c r="AG56" s="39">
        <v>500</v>
      </c>
      <c r="AH56" s="39">
        <v>500</v>
      </c>
      <c r="AI56" s="39">
        <v>500</v>
      </c>
      <c r="AJ56" s="39">
        <v>500</v>
      </c>
      <c r="AK56" s="38" t="s">
        <v>125</v>
      </c>
      <c r="AL56" s="169"/>
      <c r="AM56" s="37"/>
      <c r="AN56" s="92">
        <v>40000000</v>
      </c>
      <c r="AO56" s="34">
        <v>0</v>
      </c>
      <c r="AP56" s="34">
        <v>0</v>
      </c>
      <c r="AQ56" s="34">
        <v>0</v>
      </c>
      <c r="AR56" s="34">
        <v>0</v>
      </c>
      <c r="AS56" s="34">
        <v>0</v>
      </c>
      <c r="AT56" s="34">
        <v>0</v>
      </c>
      <c r="AU56" s="34">
        <v>0</v>
      </c>
      <c r="AV56" s="34">
        <v>0</v>
      </c>
      <c r="AW56" s="34">
        <v>0</v>
      </c>
      <c r="AX56" s="34">
        <v>0</v>
      </c>
      <c r="AY56" s="34">
        <v>0</v>
      </c>
      <c r="AZ56" s="34">
        <v>0</v>
      </c>
      <c r="BA56" s="34">
        <v>0</v>
      </c>
      <c r="BB56" s="34">
        <v>0</v>
      </c>
      <c r="BC56" s="34">
        <v>0</v>
      </c>
      <c r="BD56" s="77">
        <f t="shared" si="39"/>
        <v>40000000</v>
      </c>
      <c r="BE56" s="34">
        <f>42200000-500000-500000-500000</f>
        <v>40700000</v>
      </c>
      <c r="BF56" s="34">
        <v>0</v>
      </c>
      <c r="BG56" s="34">
        <v>0</v>
      </c>
      <c r="BH56" s="34">
        <v>0</v>
      </c>
      <c r="BI56" s="34">
        <v>0</v>
      </c>
      <c r="BJ56" s="34">
        <v>0</v>
      </c>
      <c r="BK56" s="34">
        <v>0</v>
      </c>
      <c r="BL56" s="34">
        <v>0</v>
      </c>
      <c r="BM56" s="34">
        <v>0</v>
      </c>
      <c r="BN56" s="34">
        <v>0</v>
      </c>
      <c r="BO56" s="34">
        <v>0</v>
      </c>
      <c r="BP56" s="34">
        <v>0</v>
      </c>
      <c r="BQ56" s="34">
        <v>0</v>
      </c>
      <c r="BR56" s="34">
        <v>0</v>
      </c>
      <c r="BS56" s="34">
        <v>0</v>
      </c>
      <c r="BT56" s="34">
        <v>0</v>
      </c>
      <c r="BU56" s="77">
        <f t="shared" si="40"/>
        <v>40700000</v>
      </c>
      <c r="BV56" s="34">
        <v>43260000</v>
      </c>
      <c r="BW56" s="34">
        <v>0</v>
      </c>
      <c r="BX56" s="34">
        <v>0</v>
      </c>
      <c r="BY56" s="34">
        <v>0</v>
      </c>
      <c r="BZ56" s="34">
        <v>0</v>
      </c>
      <c r="CA56" s="34">
        <v>0</v>
      </c>
      <c r="CB56" s="34">
        <v>0</v>
      </c>
      <c r="CC56" s="34">
        <v>0</v>
      </c>
      <c r="CD56" s="34">
        <v>0</v>
      </c>
      <c r="CE56" s="34">
        <v>0</v>
      </c>
      <c r="CF56" s="34">
        <v>0</v>
      </c>
      <c r="CG56" s="34">
        <v>0</v>
      </c>
      <c r="CH56" s="34">
        <v>0</v>
      </c>
      <c r="CI56" s="34">
        <v>0</v>
      </c>
      <c r="CJ56" s="34">
        <v>0</v>
      </c>
      <c r="CK56" s="34">
        <v>0</v>
      </c>
      <c r="CL56" s="76">
        <f t="shared" si="41"/>
        <v>43260000</v>
      </c>
      <c r="CM56" s="34">
        <f>+(BV56*105%)+551250</f>
        <v>45974250</v>
      </c>
      <c r="CN56" s="34">
        <f t="shared" si="45"/>
        <v>0</v>
      </c>
      <c r="CO56" s="34">
        <f t="shared" si="46"/>
        <v>0</v>
      </c>
      <c r="CP56" s="34">
        <f t="shared" si="47"/>
        <v>0</v>
      </c>
      <c r="CQ56" s="34">
        <f t="shared" si="48"/>
        <v>0</v>
      </c>
      <c r="CR56" s="34">
        <f t="shared" si="49"/>
        <v>0</v>
      </c>
      <c r="CS56" s="34">
        <f t="shared" si="50"/>
        <v>0</v>
      </c>
      <c r="CT56" s="34">
        <f t="shared" si="51"/>
        <v>0</v>
      </c>
      <c r="CU56" s="34">
        <f t="shared" si="52"/>
        <v>0</v>
      </c>
      <c r="CV56" s="34">
        <f t="shared" si="53"/>
        <v>0</v>
      </c>
      <c r="CW56" s="34">
        <f t="shared" si="54"/>
        <v>0</v>
      </c>
      <c r="CX56" s="34">
        <f t="shared" si="55"/>
        <v>0</v>
      </c>
      <c r="CY56" s="34">
        <f t="shared" si="56"/>
        <v>0</v>
      </c>
      <c r="CZ56" s="34">
        <f t="shared" si="57"/>
        <v>0</v>
      </c>
      <c r="DA56" s="34">
        <f t="shared" si="58"/>
        <v>0</v>
      </c>
      <c r="DB56" s="34">
        <f t="shared" si="59"/>
        <v>0</v>
      </c>
      <c r="DC56" s="75">
        <f t="shared" si="42"/>
        <v>45974250</v>
      </c>
      <c r="DD56" s="74">
        <f t="shared" si="43"/>
        <v>169934250</v>
      </c>
      <c r="DE56" s="31" t="s">
        <v>397</v>
      </c>
    </row>
    <row r="57" spans="1:109" s="19" customFormat="1" ht="149.25" customHeight="1" x14ac:dyDescent="0.35">
      <c r="A57" s="51" t="s">
        <v>285</v>
      </c>
      <c r="B57" s="51" t="s">
        <v>284</v>
      </c>
      <c r="C57" s="42">
        <v>110030013</v>
      </c>
      <c r="D57" s="50" t="s">
        <v>410</v>
      </c>
      <c r="E57" s="49" t="s">
        <v>409</v>
      </c>
      <c r="F57" s="48" t="s">
        <v>408</v>
      </c>
      <c r="G57" s="48" t="s">
        <v>408</v>
      </c>
      <c r="H57" s="31" t="s">
        <v>466</v>
      </c>
      <c r="I57" s="31" t="s">
        <v>441</v>
      </c>
      <c r="J57" s="31" t="s">
        <v>465</v>
      </c>
      <c r="K57" s="45" t="s">
        <v>388</v>
      </c>
      <c r="L57" s="31" t="s">
        <v>404</v>
      </c>
      <c r="M57" s="31" t="s">
        <v>403</v>
      </c>
      <c r="N57" s="45" t="s">
        <v>402</v>
      </c>
      <c r="O57" s="31" t="s">
        <v>395</v>
      </c>
      <c r="P57" s="45">
        <v>3202</v>
      </c>
      <c r="Q57" s="31" t="s">
        <v>464</v>
      </c>
      <c r="R57" s="79">
        <v>3202005</v>
      </c>
      <c r="S57" s="31" t="s">
        <v>463</v>
      </c>
      <c r="T57" s="79">
        <v>320200500</v>
      </c>
      <c r="U57" s="31" t="s">
        <v>462</v>
      </c>
      <c r="V57" s="43" t="s">
        <v>461</v>
      </c>
      <c r="W57" s="45" t="s">
        <v>460</v>
      </c>
      <c r="X57" s="45" t="s">
        <v>459</v>
      </c>
      <c r="Y57" s="45">
        <v>2023</v>
      </c>
      <c r="Z57" s="78" t="s">
        <v>398</v>
      </c>
      <c r="AA57" s="45" t="s">
        <v>458</v>
      </c>
      <c r="AB57" s="45" t="s">
        <v>116</v>
      </c>
      <c r="AC57" s="45" t="s">
        <v>457</v>
      </c>
      <c r="AD57" s="31" t="s">
        <v>456</v>
      </c>
      <c r="AE57" s="83" t="s">
        <v>455</v>
      </c>
      <c r="AF57" s="37" t="s">
        <v>454</v>
      </c>
      <c r="AG57" s="39">
        <v>10</v>
      </c>
      <c r="AH57" s="39">
        <v>10</v>
      </c>
      <c r="AI57" s="39">
        <v>10</v>
      </c>
      <c r="AJ57" s="39">
        <v>10</v>
      </c>
      <c r="AK57" s="38" t="s">
        <v>125</v>
      </c>
      <c r="AL57" s="169"/>
      <c r="AM57" s="39"/>
      <c r="AN57" s="34">
        <v>0</v>
      </c>
      <c r="AO57" s="34">
        <v>0</v>
      </c>
      <c r="AP57" s="34">
        <v>0</v>
      </c>
      <c r="AQ57" s="34">
        <v>0</v>
      </c>
      <c r="AR57" s="34">
        <v>0</v>
      </c>
      <c r="AS57" s="34">
        <v>0</v>
      </c>
      <c r="AT57" s="34">
        <v>0</v>
      </c>
      <c r="AU57" s="92">
        <v>40000000</v>
      </c>
      <c r="AV57" s="92">
        <v>140255402</v>
      </c>
      <c r="AW57" s="34">
        <v>0</v>
      </c>
      <c r="AX57" s="34">
        <v>0</v>
      </c>
      <c r="AY57" s="34">
        <v>0</v>
      </c>
      <c r="AZ57" s="34">
        <v>0</v>
      </c>
      <c r="BA57" s="34">
        <v>0</v>
      </c>
      <c r="BB57" s="34">
        <v>0</v>
      </c>
      <c r="BC57" s="34">
        <v>0</v>
      </c>
      <c r="BD57" s="77">
        <f t="shared" si="39"/>
        <v>180255402</v>
      </c>
      <c r="BE57" s="34">
        <v>0</v>
      </c>
      <c r="BF57" s="34">
        <v>0</v>
      </c>
      <c r="BG57" s="34">
        <v>0</v>
      </c>
      <c r="BH57" s="34">
        <v>0</v>
      </c>
      <c r="BI57" s="34">
        <v>0</v>
      </c>
      <c r="BJ57" s="34">
        <v>0</v>
      </c>
      <c r="BK57" s="34">
        <v>0</v>
      </c>
      <c r="BL57" s="34">
        <v>42200000</v>
      </c>
      <c r="BM57" s="34">
        <v>147969449.10999998</v>
      </c>
      <c r="BN57" s="34">
        <v>0</v>
      </c>
      <c r="BO57" s="34">
        <v>0</v>
      </c>
      <c r="BP57" s="34">
        <v>0</v>
      </c>
      <c r="BQ57" s="34">
        <v>0</v>
      </c>
      <c r="BR57" s="34">
        <v>0</v>
      </c>
      <c r="BS57" s="34">
        <v>0</v>
      </c>
      <c r="BT57" s="34">
        <v>0</v>
      </c>
      <c r="BU57" s="77">
        <f t="shared" si="40"/>
        <v>190169449.10999998</v>
      </c>
      <c r="BV57" s="34">
        <v>0</v>
      </c>
      <c r="BW57" s="34">
        <v>0</v>
      </c>
      <c r="BX57" s="34">
        <v>0</v>
      </c>
      <c r="BY57" s="34">
        <v>0</v>
      </c>
      <c r="BZ57" s="34">
        <v>0</v>
      </c>
      <c r="CA57" s="34">
        <v>0</v>
      </c>
      <c r="CB57" s="34">
        <v>0</v>
      </c>
      <c r="CC57" s="34">
        <v>44310000</v>
      </c>
      <c r="CD57" s="34">
        <v>155367921.56549999</v>
      </c>
      <c r="CE57" s="34">
        <v>0</v>
      </c>
      <c r="CF57" s="34">
        <v>0</v>
      </c>
      <c r="CG57" s="34">
        <v>0</v>
      </c>
      <c r="CH57" s="34">
        <v>0</v>
      </c>
      <c r="CI57" s="34">
        <v>0</v>
      </c>
      <c r="CJ57" s="34">
        <v>0</v>
      </c>
      <c r="CK57" s="34">
        <v>0</v>
      </c>
      <c r="CL57" s="76">
        <f t="shared" si="41"/>
        <v>199677921.56549999</v>
      </c>
      <c r="CM57" s="34">
        <f>+BV57*105%</f>
        <v>0</v>
      </c>
      <c r="CN57" s="34">
        <f t="shared" si="45"/>
        <v>0</v>
      </c>
      <c r="CO57" s="34">
        <f t="shared" si="46"/>
        <v>0</v>
      </c>
      <c r="CP57" s="34">
        <f t="shared" si="47"/>
        <v>0</v>
      </c>
      <c r="CQ57" s="34">
        <f t="shared" si="48"/>
        <v>0</v>
      </c>
      <c r="CR57" s="34">
        <f t="shared" si="49"/>
        <v>0</v>
      </c>
      <c r="CS57" s="34">
        <f t="shared" si="50"/>
        <v>0</v>
      </c>
      <c r="CT57" s="34">
        <f t="shared" si="51"/>
        <v>46525500</v>
      </c>
      <c r="CU57" s="34">
        <f t="shared" si="52"/>
        <v>163136317.64377499</v>
      </c>
      <c r="CV57" s="34">
        <f t="shared" si="53"/>
        <v>0</v>
      </c>
      <c r="CW57" s="34">
        <f t="shared" si="54"/>
        <v>0</v>
      </c>
      <c r="CX57" s="34">
        <f t="shared" si="55"/>
        <v>0</v>
      </c>
      <c r="CY57" s="34">
        <f t="shared" si="56"/>
        <v>0</v>
      </c>
      <c r="CZ57" s="34">
        <f t="shared" si="57"/>
        <v>0</v>
      </c>
      <c r="DA57" s="34">
        <f t="shared" si="58"/>
        <v>0</v>
      </c>
      <c r="DB57" s="34">
        <f t="shared" si="59"/>
        <v>0</v>
      </c>
      <c r="DC57" s="75">
        <f t="shared" si="42"/>
        <v>209661817.64377499</v>
      </c>
      <c r="DD57" s="74">
        <f t="shared" si="43"/>
        <v>779764590.31927502</v>
      </c>
      <c r="DE57" s="31" t="s">
        <v>397</v>
      </c>
    </row>
    <row r="58" spans="1:109" s="52" customFormat="1" ht="126" x14ac:dyDescent="0.35">
      <c r="A58" s="73" t="s">
        <v>285</v>
      </c>
      <c r="B58" s="73" t="s">
        <v>284</v>
      </c>
      <c r="C58" s="64">
        <v>110030011</v>
      </c>
      <c r="D58" s="72" t="s">
        <v>410</v>
      </c>
      <c r="E58" s="71" t="s">
        <v>409</v>
      </c>
      <c r="F58" s="82" t="s">
        <v>408</v>
      </c>
      <c r="G58" s="82" t="s">
        <v>408</v>
      </c>
      <c r="H58" s="158" t="s">
        <v>453</v>
      </c>
      <c r="I58" s="53" t="s">
        <v>441</v>
      </c>
      <c r="J58" s="53" t="s">
        <v>452</v>
      </c>
      <c r="K58" s="65" t="s">
        <v>197</v>
      </c>
      <c r="L58" s="53" t="s">
        <v>451</v>
      </c>
      <c r="M58" s="53" t="s">
        <v>403</v>
      </c>
      <c r="N58" s="65" t="s">
        <v>15</v>
      </c>
      <c r="O58" s="53" t="s">
        <v>450</v>
      </c>
      <c r="P58" s="65">
        <v>4501</v>
      </c>
      <c r="Q58" s="53" t="s">
        <v>108</v>
      </c>
      <c r="R58" s="68" t="s">
        <v>449</v>
      </c>
      <c r="S58" s="53" t="s">
        <v>448</v>
      </c>
      <c r="T58" s="68">
        <v>450106100</v>
      </c>
      <c r="U58" s="53" t="s">
        <v>447</v>
      </c>
      <c r="V58" s="124" t="s">
        <v>446</v>
      </c>
      <c r="W58" s="65">
        <v>0</v>
      </c>
      <c r="X58" s="65" t="s">
        <v>7</v>
      </c>
      <c r="Y58" s="65">
        <v>2023</v>
      </c>
      <c r="Z58" s="66" t="s">
        <v>445</v>
      </c>
      <c r="AA58" s="65">
        <v>320</v>
      </c>
      <c r="AB58" s="65" t="s">
        <v>5</v>
      </c>
      <c r="AC58" s="65" t="s">
        <v>444</v>
      </c>
      <c r="AD58" s="53" t="s">
        <v>443</v>
      </c>
      <c r="AE58" s="86" t="s">
        <v>27</v>
      </c>
      <c r="AF58" s="62" t="s">
        <v>47</v>
      </c>
      <c r="AG58" s="61">
        <v>0</v>
      </c>
      <c r="AH58" s="61">
        <v>100</v>
      </c>
      <c r="AI58" s="61">
        <v>110</v>
      </c>
      <c r="AJ58" s="61">
        <v>110</v>
      </c>
      <c r="AK58" s="60" t="str">
        <f t="shared" ref="AK58:AK65" si="60">+IF(AF58="Incremento",IF((SUM(AG58:AJ58)=AA58),"BIEN","NP"),IF((SUM(AG58:AJ58)/4)=AA58,"BIEN","NP"))</f>
        <v>NP</v>
      </c>
      <c r="AL58" s="165"/>
      <c r="AM58" s="62"/>
      <c r="AN58" s="55">
        <v>0</v>
      </c>
      <c r="AO58" s="55">
        <v>0</v>
      </c>
      <c r="AP58" s="55">
        <v>0</v>
      </c>
      <c r="AQ58" s="55">
        <v>0</v>
      </c>
      <c r="AR58" s="55">
        <v>0</v>
      </c>
      <c r="AS58" s="55">
        <v>0</v>
      </c>
      <c r="AT58" s="55">
        <v>0</v>
      </c>
      <c r="AU58" s="55">
        <v>0</v>
      </c>
      <c r="AV58" s="55">
        <v>0</v>
      </c>
      <c r="AW58" s="55">
        <v>0</v>
      </c>
      <c r="AX58" s="55">
        <v>0</v>
      </c>
      <c r="AY58" s="55">
        <v>0</v>
      </c>
      <c r="AZ58" s="55">
        <v>0</v>
      </c>
      <c r="BA58" s="55">
        <v>0</v>
      </c>
      <c r="BB58" s="55">
        <v>0</v>
      </c>
      <c r="BC58" s="55">
        <v>0</v>
      </c>
      <c r="BD58" s="57">
        <f t="shared" si="39"/>
        <v>0</v>
      </c>
      <c r="BE58" s="55">
        <v>500000</v>
      </c>
      <c r="BF58" s="55">
        <v>0</v>
      </c>
      <c r="BG58" s="55">
        <v>0</v>
      </c>
      <c r="BH58" s="55">
        <v>0</v>
      </c>
      <c r="BI58" s="55">
        <v>0</v>
      </c>
      <c r="BJ58" s="55">
        <v>0</v>
      </c>
      <c r="BK58" s="55">
        <v>0</v>
      </c>
      <c r="BL58" s="55">
        <v>0</v>
      </c>
      <c r="BM58" s="55">
        <v>0</v>
      </c>
      <c r="BN58" s="55">
        <v>0</v>
      </c>
      <c r="BO58" s="55">
        <v>0</v>
      </c>
      <c r="BP58" s="55">
        <v>0</v>
      </c>
      <c r="BQ58" s="55">
        <v>0</v>
      </c>
      <c r="BR58" s="55">
        <v>0</v>
      </c>
      <c r="BS58" s="55">
        <v>0</v>
      </c>
      <c r="BT58" s="55">
        <v>0</v>
      </c>
      <c r="BU58" s="57">
        <f t="shared" si="40"/>
        <v>500000</v>
      </c>
      <c r="BV58" s="55">
        <v>525000</v>
      </c>
      <c r="BW58" s="55">
        <v>0</v>
      </c>
      <c r="BX58" s="55">
        <v>0</v>
      </c>
      <c r="BY58" s="55">
        <v>0</v>
      </c>
      <c r="BZ58" s="55">
        <v>0</v>
      </c>
      <c r="CA58" s="55">
        <v>0</v>
      </c>
      <c r="CB58" s="55">
        <v>0</v>
      </c>
      <c r="CC58" s="55">
        <v>0</v>
      </c>
      <c r="CD58" s="55">
        <v>0</v>
      </c>
      <c r="CE58" s="55">
        <v>0</v>
      </c>
      <c r="CF58" s="55">
        <v>0</v>
      </c>
      <c r="CG58" s="55">
        <v>0</v>
      </c>
      <c r="CH58" s="55">
        <v>0</v>
      </c>
      <c r="CI58" s="55">
        <v>0</v>
      </c>
      <c r="CJ58" s="55">
        <v>0</v>
      </c>
      <c r="CK58" s="55">
        <v>0</v>
      </c>
      <c r="CL58" s="56">
        <f t="shared" si="41"/>
        <v>525000</v>
      </c>
      <c r="CM58" s="55">
        <f>+BV58*105%</f>
        <v>551250</v>
      </c>
      <c r="CN58" s="55">
        <f t="shared" si="45"/>
        <v>0</v>
      </c>
      <c r="CO58" s="55">
        <f t="shared" si="46"/>
        <v>0</v>
      </c>
      <c r="CP58" s="55">
        <f t="shared" si="47"/>
        <v>0</v>
      </c>
      <c r="CQ58" s="55">
        <f t="shared" si="48"/>
        <v>0</v>
      </c>
      <c r="CR58" s="55">
        <f t="shared" si="49"/>
        <v>0</v>
      </c>
      <c r="CS58" s="55">
        <f t="shared" si="50"/>
        <v>0</v>
      </c>
      <c r="CT58" s="55">
        <f t="shared" si="51"/>
        <v>0</v>
      </c>
      <c r="CU58" s="55">
        <f t="shared" si="52"/>
        <v>0</v>
      </c>
      <c r="CV58" s="55">
        <f t="shared" si="53"/>
        <v>0</v>
      </c>
      <c r="CW58" s="55">
        <f t="shared" si="54"/>
        <v>0</v>
      </c>
      <c r="CX58" s="55">
        <f t="shared" si="55"/>
        <v>0</v>
      </c>
      <c r="CY58" s="55">
        <f t="shared" si="56"/>
        <v>0</v>
      </c>
      <c r="CZ58" s="55">
        <f t="shared" si="57"/>
        <v>0</v>
      </c>
      <c r="DA58" s="55">
        <f t="shared" si="58"/>
        <v>0</v>
      </c>
      <c r="DB58" s="55">
        <f t="shared" si="59"/>
        <v>0</v>
      </c>
      <c r="DC58" s="54">
        <f t="shared" si="42"/>
        <v>551250</v>
      </c>
      <c r="DD58" s="54">
        <f t="shared" si="43"/>
        <v>1576250</v>
      </c>
      <c r="DE58" s="53" t="s">
        <v>397</v>
      </c>
    </row>
    <row r="59" spans="1:109" s="19" customFormat="1" ht="238.5" customHeight="1" x14ac:dyDescent="0.35">
      <c r="A59" s="51" t="s">
        <v>285</v>
      </c>
      <c r="B59" s="51" t="s">
        <v>284</v>
      </c>
      <c r="C59" s="42">
        <v>110030012</v>
      </c>
      <c r="D59" s="50" t="s">
        <v>410</v>
      </c>
      <c r="E59" s="49" t="s">
        <v>409</v>
      </c>
      <c r="F59" s="48" t="s">
        <v>408</v>
      </c>
      <c r="G59" s="48" t="s">
        <v>408</v>
      </c>
      <c r="H59" s="31" t="s">
        <v>442</v>
      </c>
      <c r="I59" s="31" t="s">
        <v>441</v>
      </c>
      <c r="J59" s="31" t="s">
        <v>440</v>
      </c>
      <c r="K59" s="45" t="s">
        <v>388</v>
      </c>
      <c r="L59" s="31" t="s">
        <v>439</v>
      </c>
      <c r="M59" s="31" t="s">
        <v>403</v>
      </c>
      <c r="N59" s="45">
        <v>32</v>
      </c>
      <c r="O59" s="31" t="s">
        <v>395</v>
      </c>
      <c r="P59" s="45">
        <v>3206</v>
      </c>
      <c r="Q59" s="31" t="s">
        <v>438</v>
      </c>
      <c r="R59" s="79">
        <v>3206005</v>
      </c>
      <c r="S59" s="31" t="s">
        <v>437</v>
      </c>
      <c r="T59" s="79">
        <v>320600500</v>
      </c>
      <c r="U59" s="31" t="s">
        <v>436</v>
      </c>
      <c r="V59" s="43" t="s">
        <v>435</v>
      </c>
      <c r="W59" s="45">
        <v>0</v>
      </c>
      <c r="X59" s="45" t="s">
        <v>7</v>
      </c>
      <c r="Y59" s="45" t="s">
        <v>61</v>
      </c>
      <c r="Z59" s="78" t="s">
        <v>250</v>
      </c>
      <c r="AA59" s="45">
        <v>1</v>
      </c>
      <c r="AB59" s="45" t="s">
        <v>5</v>
      </c>
      <c r="AC59" s="45" t="s">
        <v>434</v>
      </c>
      <c r="AD59" s="31" t="s">
        <v>433</v>
      </c>
      <c r="AE59" s="83" t="s">
        <v>27</v>
      </c>
      <c r="AF59" s="37" t="s">
        <v>2</v>
      </c>
      <c r="AG59" s="39">
        <v>0</v>
      </c>
      <c r="AH59" s="39">
        <v>1</v>
      </c>
      <c r="AI59" s="39">
        <v>0</v>
      </c>
      <c r="AJ59" s="39">
        <v>0</v>
      </c>
      <c r="AK59" s="38" t="str">
        <f t="shared" si="60"/>
        <v>NP</v>
      </c>
      <c r="AL59" s="169"/>
      <c r="AM59" s="168"/>
      <c r="AN59" s="34">
        <v>0</v>
      </c>
      <c r="AO59" s="34">
        <v>0</v>
      </c>
      <c r="AP59" s="34">
        <v>0</v>
      </c>
      <c r="AQ59" s="34">
        <v>0</v>
      </c>
      <c r="AR59" s="34">
        <v>0</v>
      </c>
      <c r="AS59" s="34">
        <v>0</v>
      </c>
      <c r="AT59" s="34">
        <v>0</v>
      </c>
      <c r="AU59" s="34">
        <v>0</v>
      </c>
      <c r="AV59" s="34">
        <v>0</v>
      </c>
      <c r="AW59" s="34">
        <v>0</v>
      </c>
      <c r="AX59" s="34">
        <v>0</v>
      </c>
      <c r="AY59" s="34">
        <v>0</v>
      </c>
      <c r="AZ59" s="34">
        <v>0</v>
      </c>
      <c r="BA59" s="34">
        <v>0</v>
      </c>
      <c r="BB59" s="34">
        <v>0</v>
      </c>
      <c r="BC59" s="34">
        <v>0</v>
      </c>
      <c r="BD59" s="77">
        <f t="shared" si="39"/>
        <v>0</v>
      </c>
      <c r="BE59" s="34">
        <v>500000</v>
      </c>
      <c r="BF59" s="34">
        <v>0</v>
      </c>
      <c r="BG59" s="34">
        <v>0</v>
      </c>
      <c r="BH59" s="34">
        <v>0</v>
      </c>
      <c r="BI59" s="34">
        <v>0</v>
      </c>
      <c r="BJ59" s="34">
        <v>0</v>
      </c>
      <c r="BK59" s="34">
        <v>0</v>
      </c>
      <c r="BL59" s="34">
        <v>0</v>
      </c>
      <c r="BM59" s="34">
        <v>0</v>
      </c>
      <c r="BN59" s="34">
        <v>0</v>
      </c>
      <c r="BO59" s="34">
        <v>0</v>
      </c>
      <c r="BP59" s="34">
        <v>0</v>
      </c>
      <c r="BQ59" s="34">
        <v>0</v>
      </c>
      <c r="BR59" s="34">
        <v>0</v>
      </c>
      <c r="BS59" s="34">
        <v>0</v>
      </c>
      <c r="BT59" s="34">
        <v>0</v>
      </c>
      <c r="BU59" s="77">
        <f t="shared" si="40"/>
        <v>500000</v>
      </c>
      <c r="BV59" s="34">
        <v>0</v>
      </c>
      <c r="BW59" s="34">
        <v>0</v>
      </c>
      <c r="BX59" s="34">
        <v>0</v>
      </c>
      <c r="BY59" s="34">
        <v>0</v>
      </c>
      <c r="BZ59" s="34">
        <v>0</v>
      </c>
      <c r="CA59" s="34">
        <v>0</v>
      </c>
      <c r="CB59" s="34">
        <v>0</v>
      </c>
      <c r="CC59" s="34">
        <v>0</v>
      </c>
      <c r="CD59" s="34">
        <v>0</v>
      </c>
      <c r="CE59" s="34">
        <v>0</v>
      </c>
      <c r="CF59" s="34">
        <v>0</v>
      </c>
      <c r="CG59" s="34">
        <v>0</v>
      </c>
      <c r="CH59" s="34">
        <v>0</v>
      </c>
      <c r="CI59" s="34">
        <v>0</v>
      </c>
      <c r="CJ59" s="34">
        <v>0</v>
      </c>
      <c r="CK59" s="34">
        <v>0</v>
      </c>
      <c r="CL59" s="76">
        <f t="shared" si="41"/>
        <v>0</v>
      </c>
      <c r="CM59" s="34">
        <f>+BV59*105%</f>
        <v>0</v>
      </c>
      <c r="CN59" s="34">
        <f t="shared" si="45"/>
        <v>0</v>
      </c>
      <c r="CO59" s="34">
        <f t="shared" si="46"/>
        <v>0</v>
      </c>
      <c r="CP59" s="34">
        <f t="shared" si="47"/>
        <v>0</v>
      </c>
      <c r="CQ59" s="34">
        <f t="shared" si="48"/>
        <v>0</v>
      </c>
      <c r="CR59" s="34">
        <f t="shared" si="49"/>
        <v>0</v>
      </c>
      <c r="CS59" s="34">
        <f t="shared" si="50"/>
        <v>0</v>
      </c>
      <c r="CT59" s="34">
        <f t="shared" si="51"/>
        <v>0</v>
      </c>
      <c r="CU59" s="34">
        <f t="shared" si="52"/>
        <v>0</v>
      </c>
      <c r="CV59" s="34">
        <f t="shared" si="53"/>
        <v>0</v>
      </c>
      <c r="CW59" s="34">
        <f t="shared" si="54"/>
        <v>0</v>
      </c>
      <c r="CX59" s="34">
        <f t="shared" si="55"/>
        <v>0</v>
      </c>
      <c r="CY59" s="34">
        <f t="shared" si="56"/>
        <v>0</v>
      </c>
      <c r="CZ59" s="34">
        <f t="shared" si="57"/>
        <v>0</v>
      </c>
      <c r="DA59" s="34">
        <f t="shared" si="58"/>
        <v>0</v>
      </c>
      <c r="DB59" s="34">
        <f t="shared" si="59"/>
        <v>0</v>
      </c>
      <c r="DC59" s="75">
        <f t="shared" si="42"/>
        <v>0</v>
      </c>
      <c r="DD59" s="74">
        <f t="shared" si="43"/>
        <v>500000</v>
      </c>
      <c r="DE59" s="31" t="s">
        <v>397</v>
      </c>
    </row>
    <row r="60" spans="1:109" s="52" customFormat="1" ht="126" x14ac:dyDescent="0.35">
      <c r="A60" s="73" t="s">
        <v>285</v>
      </c>
      <c r="B60" s="73" t="s">
        <v>284</v>
      </c>
      <c r="C60" s="64">
        <v>110070017</v>
      </c>
      <c r="D60" s="72" t="s">
        <v>428</v>
      </c>
      <c r="E60" s="71" t="s">
        <v>43</v>
      </c>
      <c r="F60" s="82" t="s">
        <v>432</v>
      </c>
      <c r="G60" s="82">
        <v>5</v>
      </c>
      <c r="H60" s="158" t="s">
        <v>427</v>
      </c>
      <c r="I60" s="53" t="s">
        <v>426</v>
      </c>
      <c r="J60" s="53" t="s">
        <v>431</v>
      </c>
      <c r="K60" s="65" t="s">
        <v>257</v>
      </c>
      <c r="L60" s="53" t="s">
        <v>398</v>
      </c>
      <c r="M60" s="53" t="s">
        <v>403</v>
      </c>
      <c r="N60" s="65" t="s">
        <v>338</v>
      </c>
      <c r="O60" s="53" t="s">
        <v>424</v>
      </c>
      <c r="P60" s="65">
        <v>4003</v>
      </c>
      <c r="Q60" s="53" t="s">
        <v>423</v>
      </c>
      <c r="R60" s="68">
        <v>4003012</v>
      </c>
      <c r="S60" s="53" t="s">
        <v>430</v>
      </c>
      <c r="T60" s="68">
        <v>400301200</v>
      </c>
      <c r="U60" s="53" t="s">
        <v>430</v>
      </c>
      <c r="V60" s="67" t="s">
        <v>429</v>
      </c>
      <c r="W60" s="65">
        <v>0</v>
      </c>
      <c r="X60" s="65" t="s">
        <v>7</v>
      </c>
      <c r="Y60" s="65">
        <v>2023</v>
      </c>
      <c r="Z60" s="66" t="s">
        <v>398</v>
      </c>
      <c r="AA60" s="65">
        <v>1</v>
      </c>
      <c r="AB60" s="65" t="s">
        <v>5</v>
      </c>
      <c r="AC60" s="65" t="s">
        <v>419</v>
      </c>
      <c r="AD60" s="53" t="s">
        <v>418</v>
      </c>
      <c r="AE60" s="86" t="s">
        <v>27</v>
      </c>
      <c r="AF60" s="62" t="s">
        <v>2</v>
      </c>
      <c r="AG60" s="61">
        <v>0</v>
      </c>
      <c r="AH60" s="61">
        <v>1</v>
      </c>
      <c r="AI60" s="61">
        <v>0</v>
      </c>
      <c r="AJ60" s="61">
        <v>0</v>
      </c>
      <c r="AK60" s="60" t="str">
        <f t="shared" si="60"/>
        <v>NP</v>
      </c>
      <c r="AL60" s="165"/>
      <c r="AM60" s="62"/>
      <c r="AN60" s="55">
        <v>0</v>
      </c>
      <c r="AO60" s="55">
        <v>0</v>
      </c>
      <c r="AP60" s="55">
        <v>0</v>
      </c>
      <c r="AQ60" s="55">
        <v>0</v>
      </c>
      <c r="AR60" s="55">
        <v>0</v>
      </c>
      <c r="AS60" s="55">
        <v>0</v>
      </c>
      <c r="AT60" s="55">
        <v>0</v>
      </c>
      <c r="AU60" s="55">
        <v>0</v>
      </c>
      <c r="AV60" s="55">
        <v>0</v>
      </c>
      <c r="AW60" s="55">
        <v>0</v>
      </c>
      <c r="AX60" s="55">
        <v>0</v>
      </c>
      <c r="AY60" s="55">
        <v>0</v>
      </c>
      <c r="AZ60" s="55">
        <v>0</v>
      </c>
      <c r="BA60" s="55">
        <v>0</v>
      </c>
      <c r="BB60" s="55">
        <v>0</v>
      </c>
      <c r="BC60" s="55">
        <v>0</v>
      </c>
      <c r="BD60" s="57">
        <f t="shared" si="39"/>
        <v>0</v>
      </c>
      <c r="BE60" s="55">
        <v>0</v>
      </c>
      <c r="BF60" s="55">
        <v>0</v>
      </c>
      <c r="BG60" s="55">
        <v>0</v>
      </c>
      <c r="BH60" s="55">
        <v>0</v>
      </c>
      <c r="BI60" s="55">
        <v>5500000</v>
      </c>
      <c r="BJ60" s="55">
        <v>0</v>
      </c>
      <c r="BK60" s="55">
        <v>0</v>
      </c>
      <c r="BL60" s="55">
        <v>0</v>
      </c>
      <c r="BM60" s="55">
        <v>0</v>
      </c>
      <c r="BN60" s="55">
        <v>0</v>
      </c>
      <c r="BO60" s="55">
        <v>0</v>
      </c>
      <c r="BP60" s="55">
        <v>0</v>
      </c>
      <c r="BQ60" s="55">
        <v>0</v>
      </c>
      <c r="BR60" s="55">
        <v>0</v>
      </c>
      <c r="BS60" s="55">
        <v>0</v>
      </c>
      <c r="BT60" s="55">
        <v>0</v>
      </c>
      <c r="BU60" s="57">
        <f t="shared" si="40"/>
        <v>5500000</v>
      </c>
      <c r="BV60" s="55">
        <v>0</v>
      </c>
      <c r="BW60" s="55">
        <v>0</v>
      </c>
      <c r="BX60" s="55">
        <v>0</v>
      </c>
      <c r="BY60" s="55">
        <v>0</v>
      </c>
      <c r="BZ60" s="55">
        <v>0</v>
      </c>
      <c r="CA60" s="55">
        <v>0</v>
      </c>
      <c r="CB60" s="55">
        <v>0</v>
      </c>
      <c r="CC60" s="55">
        <v>0</v>
      </c>
      <c r="CD60" s="55">
        <v>0</v>
      </c>
      <c r="CE60" s="55">
        <v>0</v>
      </c>
      <c r="CF60" s="55">
        <v>0</v>
      </c>
      <c r="CG60" s="55">
        <v>0</v>
      </c>
      <c r="CH60" s="55">
        <v>0</v>
      </c>
      <c r="CI60" s="55">
        <v>0</v>
      </c>
      <c r="CJ60" s="55">
        <v>0</v>
      </c>
      <c r="CK60" s="55">
        <v>0</v>
      </c>
      <c r="CL60" s="56">
        <f t="shared" si="41"/>
        <v>0</v>
      </c>
      <c r="CM60" s="55">
        <f>+BV60*105%</f>
        <v>0</v>
      </c>
      <c r="CN60" s="55">
        <f t="shared" si="45"/>
        <v>0</v>
      </c>
      <c r="CO60" s="55">
        <f t="shared" si="46"/>
        <v>0</v>
      </c>
      <c r="CP60" s="55">
        <f t="shared" si="47"/>
        <v>0</v>
      </c>
      <c r="CQ60" s="55">
        <f t="shared" si="48"/>
        <v>0</v>
      </c>
      <c r="CR60" s="55">
        <f t="shared" si="49"/>
        <v>0</v>
      </c>
      <c r="CS60" s="55">
        <f t="shared" si="50"/>
        <v>0</v>
      </c>
      <c r="CT60" s="55">
        <f t="shared" si="51"/>
        <v>0</v>
      </c>
      <c r="CU60" s="55">
        <f t="shared" si="52"/>
        <v>0</v>
      </c>
      <c r="CV60" s="55">
        <f t="shared" si="53"/>
        <v>0</v>
      </c>
      <c r="CW60" s="55">
        <f t="shared" si="54"/>
        <v>0</v>
      </c>
      <c r="CX60" s="55">
        <f t="shared" si="55"/>
        <v>0</v>
      </c>
      <c r="CY60" s="55">
        <f t="shared" si="56"/>
        <v>0</v>
      </c>
      <c r="CZ60" s="55">
        <f t="shared" si="57"/>
        <v>0</v>
      </c>
      <c r="DA60" s="55">
        <f t="shared" si="58"/>
        <v>0</v>
      </c>
      <c r="DB60" s="55">
        <f t="shared" si="59"/>
        <v>0</v>
      </c>
      <c r="DC60" s="54">
        <f t="shared" si="42"/>
        <v>0</v>
      </c>
      <c r="DD60" s="54">
        <f t="shared" si="43"/>
        <v>5500000</v>
      </c>
      <c r="DE60" s="53" t="s">
        <v>397</v>
      </c>
    </row>
    <row r="61" spans="1:109" s="52" customFormat="1" ht="126" x14ac:dyDescent="0.35">
      <c r="A61" s="73" t="s">
        <v>285</v>
      </c>
      <c r="B61" s="73" t="s">
        <v>284</v>
      </c>
      <c r="C61" s="64">
        <v>110070018</v>
      </c>
      <c r="D61" s="72" t="s">
        <v>428</v>
      </c>
      <c r="E61" s="71" t="s">
        <v>43</v>
      </c>
      <c r="F61" s="82">
        <v>5</v>
      </c>
      <c r="G61" s="82">
        <v>5</v>
      </c>
      <c r="H61" s="53" t="s">
        <v>427</v>
      </c>
      <c r="I61" s="53" t="s">
        <v>426</v>
      </c>
      <c r="J61" s="53" t="s">
        <v>425</v>
      </c>
      <c r="K61" s="65" t="s">
        <v>257</v>
      </c>
      <c r="L61" s="53" t="s">
        <v>398</v>
      </c>
      <c r="M61" s="53" t="s">
        <v>403</v>
      </c>
      <c r="N61" s="65">
        <v>40</v>
      </c>
      <c r="O61" s="53" t="s">
        <v>424</v>
      </c>
      <c r="P61" s="65" t="s">
        <v>336</v>
      </c>
      <c r="Q61" s="53" t="s">
        <v>423</v>
      </c>
      <c r="R61" s="68">
        <v>4003022</v>
      </c>
      <c r="S61" s="53" t="s">
        <v>422</v>
      </c>
      <c r="T61" s="68">
        <v>400302200</v>
      </c>
      <c r="U61" s="53" t="s">
        <v>421</v>
      </c>
      <c r="V61" s="67" t="s">
        <v>420</v>
      </c>
      <c r="W61" s="65">
        <v>1</v>
      </c>
      <c r="X61" s="65" t="s">
        <v>7</v>
      </c>
      <c r="Y61" s="65">
        <v>2023</v>
      </c>
      <c r="Z61" s="66" t="s">
        <v>398</v>
      </c>
      <c r="AA61" s="65">
        <v>1</v>
      </c>
      <c r="AB61" s="65" t="s">
        <v>5</v>
      </c>
      <c r="AC61" s="65" t="s">
        <v>419</v>
      </c>
      <c r="AD61" s="53" t="s">
        <v>418</v>
      </c>
      <c r="AE61" s="86">
        <v>2024765630066</v>
      </c>
      <c r="AF61" s="62" t="s">
        <v>2</v>
      </c>
      <c r="AG61" s="61">
        <v>1</v>
      </c>
      <c r="AH61" s="61">
        <v>1</v>
      </c>
      <c r="AI61" s="61">
        <v>1</v>
      </c>
      <c r="AJ61" s="61">
        <v>1</v>
      </c>
      <c r="AK61" s="60" t="str">
        <f t="shared" si="60"/>
        <v>BIEN</v>
      </c>
      <c r="AL61" s="165"/>
      <c r="AM61" s="62"/>
      <c r="AN61" s="55">
        <v>0</v>
      </c>
      <c r="AO61" s="55">
        <v>0</v>
      </c>
      <c r="AP61" s="55">
        <v>0</v>
      </c>
      <c r="AQ61" s="55">
        <v>0</v>
      </c>
      <c r="AR61" s="58">
        <v>100000000</v>
      </c>
      <c r="AS61" s="55">
        <v>0</v>
      </c>
      <c r="AT61" s="55">
        <v>0</v>
      </c>
      <c r="AU61" s="55">
        <v>0</v>
      </c>
      <c r="AV61" s="55">
        <v>0</v>
      </c>
      <c r="AW61" s="55">
        <v>0</v>
      </c>
      <c r="AX61" s="55">
        <v>0</v>
      </c>
      <c r="AY61" s="55">
        <v>0</v>
      </c>
      <c r="AZ61" s="55">
        <v>0</v>
      </c>
      <c r="BA61" s="55">
        <v>0</v>
      </c>
      <c r="BB61" s="55">
        <v>0</v>
      </c>
      <c r="BC61" s="55">
        <v>0</v>
      </c>
      <c r="BD61" s="57">
        <f t="shared" si="39"/>
        <v>100000000</v>
      </c>
      <c r="BE61" s="55">
        <v>0</v>
      </c>
      <c r="BF61" s="55">
        <v>0</v>
      </c>
      <c r="BG61" s="55">
        <v>0</v>
      </c>
      <c r="BH61" s="55">
        <v>0</v>
      </c>
      <c r="BI61" s="55">
        <v>100000000</v>
      </c>
      <c r="BJ61" s="55">
        <v>0</v>
      </c>
      <c r="BK61" s="55">
        <v>0</v>
      </c>
      <c r="BL61" s="55">
        <v>0</v>
      </c>
      <c r="BM61" s="55">
        <v>0</v>
      </c>
      <c r="BN61" s="55">
        <v>0</v>
      </c>
      <c r="BO61" s="55">
        <v>0</v>
      </c>
      <c r="BP61" s="55">
        <v>0</v>
      </c>
      <c r="BQ61" s="55">
        <v>0</v>
      </c>
      <c r="BR61" s="55">
        <v>0</v>
      </c>
      <c r="BS61" s="55">
        <v>0</v>
      </c>
      <c r="BT61" s="55">
        <v>0</v>
      </c>
      <c r="BU61" s="57">
        <f t="shared" si="40"/>
        <v>100000000</v>
      </c>
      <c r="BV61" s="55">
        <v>0</v>
      </c>
      <c r="BW61" s="55">
        <v>0</v>
      </c>
      <c r="BX61" s="55">
        <v>0</v>
      </c>
      <c r="BY61" s="55">
        <v>0</v>
      </c>
      <c r="BZ61" s="55">
        <v>110775000</v>
      </c>
      <c r="CA61" s="55">
        <v>0</v>
      </c>
      <c r="CB61" s="55">
        <v>0</v>
      </c>
      <c r="CC61" s="55">
        <v>0</v>
      </c>
      <c r="CD61" s="55">
        <v>0</v>
      </c>
      <c r="CE61" s="55">
        <v>0</v>
      </c>
      <c r="CF61" s="55">
        <v>0</v>
      </c>
      <c r="CG61" s="55">
        <v>0</v>
      </c>
      <c r="CH61" s="55">
        <v>0</v>
      </c>
      <c r="CI61" s="55">
        <v>0</v>
      </c>
      <c r="CJ61" s="55">
        <v>0</v>
      </c>
      <c r="CK61" s="55">
        <v>0</v>
      </c>
      <c r="CL61" s="56">
        <f t="shared" si="41"/>
        <v>110775000</v>
      </c>
      <c r="CM61" s="55">
        <f>+BV61*105%</f>
        <v>0</v>
      </c>
      <c r="CN61" s="55">
        <f t="shared" si="45"/>
        <v>0</v>
      </c>
      <c r="CO61" s="55">
        <f t="shared" si="46"/>
        <v>0</v>
      </c>
      <c r="CP61" s="55">
        <f t="shared" si="47"/>
        <v>0</v>
      </c>
      <c r="CQ61" s="55">
        <f t="shared" si="48"/>
        <v>116313750</v>
      </c>
      <c r="CR61" s="55">
        <f t="shared" si="49"/>
        <v>0</v>
      </c>
      <c r="CS61" s="55">
        <f t="shared" si="50"/>
        <v>0</v>
      </c>
      <c r="CT61" s="55">
        <f t="shared" si="51"/>
        <v>0</v>
      </c>
      <c r="CU61" s="55">
        <f t="shared" si="52"/>
        <v>0</v>
      </c>
      <c r="CV61" s="55">
        <f t="shared" si="53"/>
        <v>0</v>
      </c>
      <c r="CW61" s="55">
        <f t="shared" si="54"/>
        <v>0</v>
      </c>
      <c r="CX61" s="55">
        <f t="shared" si="55"/>
        <v>0</v>
      </c>
      <c r="CY61" s="55">
        <f t="shared" si="56"/>
        <v>0</v>
      </c>
      <c r="CZ61" s="55">
        <f t="shared" si="57"/>
        <v>0</v>
      </c>
      <c r="DA61" s="55">
        <f t="shared" si="58"/>
        <v>0</v>
      </c>
      <c r="DB61" s="55">
        <f t="shared" si="59"/>
        <v>0</v>
      </c>
      <c r="DC61" s="54">
        <f t="shared" si="42"/>
        <v>116313750</v>
      </c>
      <c r="DD61" s="54">
        <f t="shared" si="43"/>
        <v>427088750</v>
      </c>
      <c r="DE61" s="53" t="s">
        <v>397</v>
      </c>
    </row>
    <row r="62" spans="1:109" s="19" customFormat="1" ht="126" x14ac:dyDescent="0.35">
      <c r="A62" s="51" t="s">
        <v>285</v>
      </c>
      <c r="B62" s="51" t="s">
        <v>284</v>
      </c>
      <c r="C62" s="42">
        <v>110030011</v>
      </c>
      <c r="D62" s="50" t="s">
        <v>410</v>
      </c>
      <c r="E62" s="49" t="s">
        <v>409</v>
      </c>
      <c r="F62" s="48" t="s">
        <v>408</v>
      </c>
      <c r="G62" s="48" t="s">
        <v>408</v>
      </c>
      <c r="H62" s="156" t="s">
        <v>407</v>
      </c>
      <c r="I62" s="31" t="s">
        <v>406</v>
      </c>
      <c r="J62" s="31" t="s">
        <v>417</v>
      </c>
      <c r="K62" s="45" t="s">
        <v>388</v>
      </c>
      <c r="L62" s="31" t="s">
        <v>416</v>
      </c>
      <c r="M62" s="31" t="s">
        <v>403</v>
      </c>
      <c r="N62" s="45" t="s">
        <v>402</v>
      </c>
      <c r="O62" s="31" t="s">
        <v>395</v>
      </c>
      <c r="P62" s="45">
        <v>3203</v>
      </c>
      <c r="Q62" s="31" t="s">
        <v>415</v>
      </c>
      <c r="R62" s="79">
        <v>3203033</v>
      </c>
      <c r="S62" s="31" t="s">
        <v>414</v>
      </c>
      <c r="T62" s="79">
        <v>320303300</v>
      </c>
      <c r="U62" s="31" t="s">
        <v>413</v>
      </c>
      <c r="V62" s="43" t="s">
        <v>412</v>
      </c>
      <c r="W62" s="45">
        <v>0</v>
      </c>
      <c r="X62" s="45" t="s">
        <v>7</v>
      </c>
      <c r="Y62" s="45">
        <v>2023</v>
      </c>
      <c r="Z62" s="78" t="s">
        <v>411</v>
      </c>
      <c r="AA62" s="45">
        <v>2</v>
      </c>
      <c r="AB62" s="45" t="s">
        <v>5</v>
      </c>
      <c r="AC62" s="45" t="s">
        <v>4</v>
      </c>
      <c r="AD62" s="31" t="s">
        <v>3</v>
      </c>
      <c r="AE62" s="83" t="s">
        <v>27</v>
      </c>
      <c r="AF62" s="37" t="s">
        <v>47</v>
      </c>
      <c r="AG62" s="39">
        <v>0</v>
      </c>
      <c r="AH62" s="39">
        <v>1</v>
      </c>
      <c r="AI62" s="39">
        <v>1</v>
      </c>
      <c r="AJ62" s="39">
        <v>0</v>
      </c>
      <c r="AK62" s="38" t="str">
        <f t="shared" si="60"/>
        <v>NP</v>
      </c>
      <c r="AL62" s="167"/>
      <c r="AM62" s="166"/>
      <c r="AN62" s="34">
        <v>0</v>
      </c>
      <c r="AO62" s="34">
        <v>0</v>
      </c>
      <c r="AP62" s="34">
        <v>0</v>
      </c>
      <c r="AQ62" s="34">
        <v>0</v>
      </c>
      <c r="AR62" s="34">
        <v>0</v>
      </c>
      <c r="AS62" s="34">
        <v>0</v>
      </c>
      <c r="AT62" s="34">
        <v>0</v>
      </c>
      <c r="AU62" s="34">
        <v>0</v>
      </c>
      <c r="AV62" s="34">
        <v>0</v>
      </c>
      <c r="AW62" s="34">
        <v>0</v>
      </c>
      <c r="AX62" s="34">
        <v>0</v>
      </c>
      <c r="AY62" s="34">
        <v>0</v>
      </c>
      <c r="AZ62" s="34">
        <v>0</v>
      </c>
      <c r="BA62" s="34">
        <v>0</v>
      </c>
      <c r="BB62" s="34">
        <v>0</v>
      </c>
      <c r="BC62" s="34">
        <v>0</v>
      </c>
      <c r="BD62" s="77">
        <f t="shared" si="39"/>
        <v>0</v>
      </c>
      <c r="BE62" s="34">
        <v>500000</v>
      </c>
      <c r="BF62" s="34">
        <v>0</v>
      </c>
      <c r="BG62" s="34">
        <v>0</v>
      </c>
      <c r="BH62" s="34">
        <v>0</v>
      </c>
      <c r="BI62" s="34">
        <v>0</v>
      </c>
      <c r="BJ62" s="34">
        <v>0</v>
      </c>
      <c r="BK62" s="34">
        <v>0</v>
      </c>
      <c r="BL62" s="34">
        <v>0</v>
      </c>
      <c r="BM62" s="34">
        <v>0</v>
      </c>
      <c r="BN62" s="34">
        <v>0</v>
      </c>
      <c r="BO62" s="34">
        <v>0</v>
      </c>
      <c r="BP62" s="34">
        <v>0</v>
      </c>
      <c r="BQ62" s="34">
        <v>0</v>
      </c>
      <c r="BR62" s="34">
        <v>0</v>
      </c>
      <c r="BS62" s="34">
        <v>0</v>
      </c>
      <c r="BT62" s="34">
        <v>0</v>
      </c>
      <c r="BU62" s="77">
        <f t="shared" si="40"/>
        <v>500000</v>
      </c>
      <c r="BV62" s="34">
        <v>525000</v>
      </c>
      <c r="BW62" s="34">
        <v>0</v>
      </c>
      <c r="BX62" s="34">
        <v>0</v>
      </c>
      <c r="BY62" s="34">
        <v>0</v>
      </c>
      <c r="BZ62" s="34">
        <v>0</v>
      </c>
      <c r="CA62" s="34">
        <v>0</v>
      </c>
      <c r="CB62" s="34">
        <v>0</v>
      </c>
      <c r="CC62" s="34">
        <v>0</v>
      </c>
      <c r="CD62" s="34">
        <v>0</v>
      </c>
      <c r="CE62" s="34">
        <v>0</v>
      </c>
      <c r="CF62" s="34">
        <v>0</v>
      </c>
      <c r="CG62" s="34">
        <v>0</v>
      </c>
      <c r="CH62" s="34">
        <v>0</v>
      </c>
      <c r="CI62" s="34">
        <v>0</v>
      </c>
      <c r="CJ62" s="34">
        <v>0</v>
      </c>
      <c r="CK62" s="34">
        <v>0</v>
      </c>
      <c r="CL62" s="76">
        <f t="shared" si="41"/>
        <v>525000</v>
      </c>
      <c r="CM62" s="34">
        <v>0</v>
      </c>
      <c r="CN62" s="34">
        <f t="shared" si="45"/>
        <v>0</v>
      </c>
      <c r="CO62" s="34">
        <f t="shared" si="46"/>
        <v>0</v>
      </c>
      <c r="CP62" s="34">
        <f t="shared" si="47"/>
        <v>0</v>
      </c>
      <c r="CQ62" s="34">
        <f t="shared" si="48"/>
        <v>0</v>
      </c>
      <c r="CR62" s="34">
        <f t="shared" si="49"/>
        <v>0</v>
      </c>
      <c r="CS62" s="34">
        <f t="shared" si="50"/>
        <v>0</v>
      </c>
      <c r="CT62" s="34">
        <f t="shared" si="51"/>
        <v>0</v>
      </c>
      <c r="CU62" s="34">
        <f t="shared" si="52"/>
        <v>0</v>
      </c>
      <c r="CV62" s="34">
        <f t="shared" si="53"/>
        <v>0</v>
      </c>
      <c r="CW62" s="34">
        <f t="shared" si="54"/>
        <v>0</v>
      </c>
      <c r="CX62" s="34">
        <f t="shared" si="55"/>
        <v>0</v>
      </c>
      <c r="CY62" s="34">
        <f t="shared" si="56"/>
        <v>0</v>
      </c>
      <c r="CZ62" s="34">
        <f t="shared" si="57"/>
        <v>0</v>
      </c>
      <c r="DA62" s="34">
        <f t="shared" si="58"/>
        <v>0</v>
      </c>
      <c r="DB62" s="34">
        <f t="shared" si="59"/>
        <v>0</v>
      </c>
      <c r="DC62" s="75">
        <f t="shared" si="42"/>
        <v>0</v>
      </c>
      <c r="DD62" s="74">
        <f t="shared" si="43"/>
        <v>1025000</v>
      </c>
      <c r="DE62" s="31" t="s">
        <v>397</v>
      </c>
    </row>
    <row r="63" spans="1:109" s="52" customFormat="1" ht="192" customHeight="1" x14ac:dyDescent="0.35">
      <c r="A63" s="73" t="s">
        <v>285</v>
      </c>
      <c r="B63" s="73" t="s">
        <v>284</v>
      </c>
      <c r="C63" s="64">
        <v>110030012</v>
      </c>
      <c r="D63" s="72" t="s">
        <v>410</v>
      </c>
      <c r="E63" s="71" t="s">
        <v>409</v>
      </c>
      <c r="F63" s="82" t="s">
        <v>408</v>
      </c>
      <c r="G63" s="82" t="s">
        <v>408</v>
      </c>
      <c r="H63" s="53" t="s">
        <v>407</v>
      </c>
      <c r="I63" s="53" t="s">
        <v>406</v>
      </c>
      <c r="J63" s="69" t="s">
        <v>405</v>
      </c>
      <c r="K63" s="65" t="s">
        <v>388</v>
      </c>
      <c r="L63" s="53" t="s">
        <v>404</v>
      </c>
      <c r="M63" s="53" t="s">
        <v>403</v>
      </c>
      <c r="N63" s="65" t="s">
        <v>402</v>
      </c>
      <c r="O63" s="53" t="s">
        <v>395</v>
      </c>
      <c r="P63" s="65">
        <v>3201</v>
      </c>
      <c r="Q63" s="53" t="s">
        <v>401</v>
      </c>
      <c r="R63" s="68">
        <v>3201021</v>
      </c>
      <c r="S63" s="53" t="s">
        <v>401</v>
      </c>
      <c r="T63" s="68">
        <v>320102100</v>
      </c>
      <c r="U63" s="53" t="s">
        <v>400</v>
      </c>
      <c r="V63" s="67" t="s">
        <v>399</v>
      </c>
      <c r="W63" s="65">
        <v>0</v>
      </c>
      <c r="X63" s="65" t="s">
        <v>7</v>
      </c>
      <c r="Y63" s="65">
        <v>2023</v>
      </c>
      <c r="Z63" s="66" t="s">
        <v>398</v>
      </c>
      <c r="AA63" s="65">
        <v>1</v>
      </c>
      <c r="AB63" s="65" t="s">
        <v>5</v>
      </c>
      <c r="AC63" s="65" t="s">
        <v>4</v>
      </c>
      <c r="AD63" s="53" t="s">
        <v>3</v>
      </c>
      <c r="AE63" s="86">
        <v>2024765630068</v>
      </c>
      <c r="AF63" s="62" t="s">
        <v>2</v>
      </c>
      <c r="AG63" s="61">
        <v>0</v>
      </c>
      <c r="AH63" s="61">
        <v>1</v>
      </c>
      <c r="AI63" s="61">
        <v>1</v>
      </c>
      <c r="AJ63" s="61">
        <v>1</v>
      </c>
      <c r="AK63" s="60" t="str">
        <f t="shared" si="60"/>
        <v>NP</v>
      </c>
      <c r="AL63" s="165"/>
      <c r="AM63" s="62"/>
      <c r="AN63" s="55">
        <v>0</v>
      </c>
      <c r="AO63" s="55">
        <v>0</v>
      </c>
      <c r="AP63" s="55">
        <v>0</v>
      </c>
      <c r="AQ63" s="55">
        <v>0</v>
      </c>
      <c r="AR63" s="55">
        <v>0</v>
      </c>
      <c r="AS63" s="55">
        <v>0</v>
      </c>
      <c r="AT63" s="55">
        <v>0</v>
      </c>
      <c r="AU63" s="55">
        <v>0</v>
      </c>
      <c r="AV63" s="55">
        <v>0</v>
      </c>
      <c r="AW63" s="55">
        <v>0</v>
      </c>
      <c r="AX63" s="55">
        <v>0</v>
      </c>
      <c r="AY63" s="55">
        <v>0</v>
      </c>
      <c r="AZ63" s="55">
        <v>0</v>
      </c>
      <c r="BA63" s="55">
        <v>0</v>
      </c>
      <c r="BB63" s="55">
        <v>0</v>
      </c>
      <c r="BC63" s="55">
        <v>0</v>
      </c>
      <c r="BD63" s="57">
        <f t="shared" si="39"/>
        <v>0</v>
      </c>
      <c r="BE63" s="55">
        <v>3000000</v>
      </c>
      <c r="BF63" s="55">
        <v>0</v>
      </c>
      <c r="BG63" s="55">
        <v>0</v>
      </c>
      <c r="BH63" s="55">
        <v>0</v>
      </c>
      <c r="BI63" s="55">
        <v>0</v>
      </c>
      <c r="BJ63" s="55">
        <v>0</v>
      </c>
      <c r="BK63" s="55">
        <v>0</v>
      </c>
      <c r="BL63" s="55">
        <v>0</v>
      </c>
      <c r="BM63" s="55">
        <v>0</v>
      </c>
      <c r="BN63" s="55">
        <v>0</v>
      </c>
      <c r="BO63" s="55">
        <v>0</v>
      </c>
      <c r="BP63" s="55">
        <v>0</v>
      </c>
      <c r="BQ63" s="55">
        <v>0</v>
      </c>
      <c r="BR63" s="55">
        <v>0</v>
      </c>
      <c r="BS63" s="55">
        <v>0</v>
      </c>
      <c r="BT63" s="55">
        <v>0</v>
      </c>
      <c r="BU63" s="57">
        <f t="shared" si="40"/>
        <v>3000000</v>
      </c>
      <c r="BV63" s="55">
        <v>3150000</v>
      </c>
      <c r="BW63" s="55">
        <v>0</v>
      </c>
      <c r="BX63" s="55">
        <v>0</v>
      </c>
      <c r="BY63" s="55">
        <v>0</v>
      </c>
      <c r="BZ63" s="55">
        <v>0</v>
      </c>
      <c r="CA63" s="55">
        <v>0</v>
      </c>
      <c r="CB63" s="55">
        <v>0</v>
      </c>
      <c r="CC63" s="55">
        <v>0</v>
      </c>
      <c r="CD63" s="55">
        <v>0</v>
      </c>
      <c r="CE63" s="55">
        <v>0</v>
      </c>
      <c r="CF63" s="55">
        <v>0</v>
      </c>
      <c r="CG63" s="55">
        <v>0</v>
      </c>
      <c r="CH63" s="55">
        <v>0</v>
      </c>
      <c r="CI63" s="55">
        <v>0</v>
      </c>
      <c r="CJ63" s="55">
        <v>0</v>
      </c>
      <c r="CK63" s="55">
        <v>0</v>
      </c>
      <c r="CL63" s="56">
        <f t="shared" si="41"/>
        <v>3150000</v>
      </c>
      <c r="CM63" s="55">
        <f t="shared" ref="CM63:CM72" si="61">+BV63*105%</f>
        <v>3307500</v>
      </c>
      <c r="CN63" s="55">
        <f t="shared" si="45"/>
        <v>0</v>
      </c>
      <c r="CO63" s="55">
        <f t="shared" si="46"/>
        <v>0</v>
      </c>
      <c r="CP63" s="55">
        <f t="shared" si="47"/>
        <v>0</v>
      </c>
      <c r="CQ63" s="55">
        <f t="shared" si="48"/>
        <v>0</v>
      </c>
      <c r="CR63" s="55">
        <f t="shared" si="49"/>
        <v>0</v>
      </c>
      <c r="CS63" s="55">
        <f t="shared" si="50"/>
        <v>0</v>
      </c>
      <c r="CT63" s="55">
        <f t="shared" si="51"/>
        <v>0</v>
      </c>
      <c r="CU63" s="55">
        <f t="shared" si="52"/>
        <v>0</v>
      </c>
      <c r="CV63" s="55">
        <f t="shared" si="53"/>
        <v>0</v>
      </c>
      <c r="CW63" s="55">
        <f t="shared" si="54"/>
        <v>0</v>
      </c>
      <c r="CX63" s="55">
        <f t="shared" si="55"/>
        <v>0</v>
      </c>
      <c r="CY63" s="55">
        <f t="shared" si="56"/>
        <v>0</v>
      </c>
      <c r="CZ63" s="55">
        <f t="shared" si="57"/>
        <v>0</v>
      </c>
      <c r="DA63" s="55">
        <f t="shared" si="58"/>
        <v>0</v>
      </c>
      <c r="DB63" s="55">
        <f t="shared" si="59"/>
        <v>0</v>
      </c>
      <c r="DC63" s="54">
        <f t="shared" si="42"/>
        <v>3307500</v>
      </c>
      <c r="DD63" s="54">
        <f t="shared" si="43"/>
        <v>9457500</v>
      </c>
      <c r="DE63" s="53" t="s">
        <v>397</v>
      </c>
    </row>
    <row r="64" spans="1:109" s="19" customFormat="1" ht="189" x14ac:dyDescent="0.35">
      <c r="A64" s="51" t="s">
        <v>285</v>
      </c>
      <c r="B64" s="51" t="s">
        <v>284</v>
      </c>
      <c r="C64" s="42">
        <v>80010002</v>
      </c>
      <c r="D64" s="50" t="s">
        <v>23</v>
      </c>
      <c r="E64" s="49" t="s">
        <v>22</v>
      </c>
      <c r="F64" s="48">
        <v>52.96</v>
      </c>
      <c r="G64" s="48">
        <v>52.96</v>
      </c>
      <c r="H64" s="156" t="s">
        <v>281</v>
      </c>
      <c r="I64" s="31" t="s">
        <v>383</v>
      </c>
      <c r="J64" s="31" t="s">
        <v>382</v>
      </c>
      <c r="K64" s="45" t="s">
        <v>388</v>
      </c>
      <c r="L64" s="31" t="s">
        <v>396</v>
      </c>
      <c r="M64" s="31" t="s">
        <v>53</v>
      </c>
      <c r="N64" s="45">
        <v>32</v>
      </c>
      <c r="O64" s="31" t="s">
        <v>395</v>
      </c>
      <c r="P64" s="45">
        <v>3206</v>
      </c>
      <c r="Q64" s="31" t="s">
        <v>394</v>
      </c>
      <c r="R64" s="79">
        <v>3206001</v>
      </c>
      <c r="S64" s="31" t="s">
        <v>393</v>
      </c>
      <c r="T64" s="79">
        <v>320600100</v>
      </c>
      <c r="U64" s="31" t="s">
        <v>392</v>
      </c>
      <c r="V64" s="43" t="s">
        <v>391</v>
      </c>
      <c r="W64" s="155">
        <v>0</v>
      </c>
      <c r="X64" s="45" t="s">
        <v>7</v>
      </c>
      <c r="Y64" s="45">
        <v>2023</v>
      </c>
      <c r="Z64" s="78" t="s">
        <v>385</v>
      </c>
      <c r="AA64" s="45">
        <v>1</v>
      </c>
      <c r="AB64" s="45" t="s">
        <v>5</v>
      </c>
      <c r="AC64" s="45" t="s">
        <v>390</v>
      </c>
      <c r="AD64" s="31" t="s">
        <v>389</v>
      </c>
      <c r="AE64" s="83" t="s">
        <v>27</v>
      </c>
      <c r="AF64" s="128"/>
      <c r="AG64" s="129">
        <v>0</v>
      </c>
      <c r="AH64" s="129">
        <v>0.5</v>
      </c>
      <c r="AI64" s="129">
        <v>0.5</v>
      </c>
      <c r="AJ64" s="129">
        <v>0</v>
      </c>
      <c r="AK64" s="38" t="str">
        <f t="shared" si="60"/>
        <v>NP</v>
      </c>
      <c r="AL64" s="128"/>
      <c r="AM64" s="127"/>
      <c r="AN64" s="34">
        <v>0</v>
      </c>
      <c r="AO64" s="34">
        <v>0</v>
      </c>
      <c r="AP64" s="34">
        <v>0</v>
      </c>
      <c r="AQ64" s="34">
        <v>0</v>
      </c>
      <c r="AR64" s="34">
        <v>0</v>
      </c>
      <c r="AS64" s="34">
        <v>0</v>
      </c>
      <c r="AT64" s="34">
        <v>0</v>
      </c>
      <c r="AU64" s="34">
        <v>0</v>
      </c>
      <c r="AV64" s="34">
        <v>0</v>
      </c>
      <c r="AW64" s="34">
        <v>0</v>
      </c>
      <c r="AX64" s="34">
        <v>0</v>
      </c>
      <c r="AY64" s="34">
        <v>0</v>
      </c>
      <c r="AZ64" s="34">
        <v>0</v>
      </c>
      <c r="BA64" s="34">
        <v>0</v>
      </c>
      <c r="BB64" s="34">
        <v>0</v>
      </c>
      <c r="BC64" s="34">
        <v>0</v>
      </c>
      <c r="BD64" s="77">
        <f t="shared" si="39"/>
        <v>0</v>
      </c>
      <c r="BE64" s="34">
        <v>0</v>
      </c>
      <c r="BF64" s="34">
        <v>0</v>
      </c>
      <c r="BG64" s="34">
        <v>0</v>
      </c>
      <c r="BH64" s="34">
        <v>0</v>
      </c>
      <c r="BI64" s="34">
        <v>0</v>
      </c>
      <c r="BJ64" s="34">
        <v>0</v>
      </c>
      <c r="BK64" s="34">
        <v>0</v>
      </c>
      <c r="BL64" s="34">
        <v>10000000</v>
      </c>
      <c r="BM64" s="34">
        <v>0</v>
      </c>
      <c r="BN64" s="34">
        <v>0</v>
      </c>
      <c r="BO64" s="34">
        <v>0</v>
      </c>
      <c r="BP64" s="34">
        <v>0</v>
      </c>
      <c r="BQ64" s="34">
        <v>0</v>
      </c>
      <c r="BR64" s="34">
        <v>0</v>
      </c>
      <c r="BS64" s="34">
        <v>0</v>
      </c>
      <c r="BT64" s="34">
        <v>0</v>
      </c>
      <c r="BU64" s="77">
        <f t="shared" si="40"/>
        <v>10000000</v>
      </c>
      <c r="BV64" s="34">
        <v>0</v>
      </c>
      <c r="BW64" s="34">
        <v>0</v>
      </c>
      <c r="BX64" s="34">
        <v>0</v>
      </c>
      <c r="BY64" s="34">
        <v>0</v>
      </c>
      <c r="BZ64" s="34">
        <v>0</v>
      </c>
      <c r="CA64" s="34">
        <v>0</v>
      </c>
      <c r="CB64" s="34">
        <v>0</v>
      </c>
      <c r="CC64" s="34">
        <v>2100000</v>
      </c>
      <c r="CD64" s="34">
        <v>0</v>
      </c>
      <c r="CE64" s="34">
        <v>0</v>
      </c>
      <c r="CF64" s="34">
        <v>0</v>
      </c>
      <c r="CG64" s="34">
        <v>0</v>
      </c>
      <c r="CH64" s="34">
        <v>0</v>
      </c>
      <c r="CI64" s="34">
        <v>0</v>
      </c>
      <c r="CJ64" s="34">
        <v>0</v>
      </c>
      <c r="CK64" s="34">
        <v>0</v>
      </c>
      <c r="CL64" s="76">
        <f t="shared" si="41"/>
        <v>2100000</v>
      </c>
      <c r="CM64" s="34">
        <f t="shared" si="61"/>
        <v>0</v>
      </c>
      <c r="CN64" s="34">
        <f t="shared" ref="CN64:CW64" si="62">+BW64*105%</f>
        <v>0</v>
      </c>
      <c r="CO64" s="34">
        <f t="shared" si="62"/>
        <v>0</v>
      </c>
      <c r="CP64" s="34">
        <f t="shared" si="62"/>
        <v>0</v>
      </c>
      <c r="CQ64" s="34">
        <f t="shared" si="62"/>
        <v>0</v>
      </c>
      <c r="CR64" s="34">
        <f t="shared" si="62"/>
        <v>0</v>
      </c>
      <c r="CS64" s="34">
        <f t="shared" si="62"/>
        <v>0</v>
      </c>
      <c r="CT64" s="34">
        <f t="shared" si="62"/>
        <v>2205000</v>
      </c>
      <c r="CU64" s="34">
        <f t="shared" si="62"/>
        <v>0</v>
      </c>
      <c r="CV64" s="34">
        <f t="shared" si="62"/>
        <v>0</v>
      </c>
      <c r="CW64" s="34">
        <f t="shared" si="62"/>
        <v>0</v>
      </c>
      <c r="CX64" s="34">
        <v>0</v>
      </c>
      <c r="CY64" s="34">
        <f t="shared" ref="CY64:CY96" si="63">+CH64*105%</f>
        <v>0</v>
      </c>
      <c r="CZ64" s="34">
        <f t="shared" ref="CZ64:CZ96" si="64">+CI64*105%</f>
        <v>0</v>
      </c>
      <c r="DA64" s="34">
        <f t="shared" ref="DA64:DA96" si="65">+CJ64*105%</f>
        <v>0</v>
      </c>
      <c r="DB64" s="34">
        <f t="shared" ref="DB64:DB96" si="66">+CK64*105%</f>
        <v>0</v>
      </c>
      <c r="DC64" s="75">
        <f t="shared" si="42"/>
        <v>2205000</v>
      </c>
      <c r="DD64" s="74">
        <f t="shared" si="43"/>
        <v>14305000</v>
      </c>
      <c r="DE64" s="31" t="s">
        <v>46</v>
      </c>
    </row>
    <row r="65" spans="1:109" s="52" customFormat="1" ht="147" x14ac:dyDescent="0.35">
      <c r="A65" s="73" t="s">
        <v>285</v>
      </c>
      <c r="B65" s="73" t="s">
        <v>284</v>
      </c>
      <c r="C65" s="64">
        <v>80010002</v>
      </c>
      <c r="D65" s="72" t="s">
        <v>23</v>
      </c>
      <c r="E65" s="71" t="s">
        <v>22</v>
      </c>
      <c r="F65" s="82">
        <v>52.96</v>
      </c>
      <c r="G65" s="82">
        <v>52.96</v>
      </c>
      <c r="H65" s="158" t="s">
        <v>281</v>
      </c>
      <c r="I65" s="53" t="s">
        <v>383</v>
      </c>
      <c r="J65" s="53" t="s">
        <v>382</v>
      </c>
      <c r="K65" s="65" t="s">
        <v>388</v>
      </c>
      <c r="L65" s="53" t="s">
        <v>362</v>
      </c>
      <c r="M65" s="53" t="s">
        <v>53</v>
      </c>
      <c r="N65" s="65">
        <v>40</v>
      </c>
      <c r="O65" s="53" t="s">
        <v>337</v>
      </c>
      <c r="P65" s="65">
        <v>4002</v>
      </c>
      <c r="Q65" s="53" t="s">
        <v>380</v>
      </c>
      <c r="R65" s="68">
        <v>4002016</v>
      </c>
      <c r="S65" s="53" t="s">
        <v>379</v>
      </c>
      <c r="T65" s="68">
        <v>400201600</v>
      </c>
      <c r="U65" s="53" t="s">
        <v>387</v>
      </c>
      <c r="V65" s="67" t="s">
        <v>386</v>
      </c>
      <c r="W65" s="157">
        <v>0</v>
      </c>
      <c r="X65" s="65" t="s">
        <v>229</v>
      </c>
      <c r="Y65" s="65">
        <v>2023</v>
      </c>
      <c r="Z65" s="66" t="s">
        <v>385</v>
      </c>
      <c r="AA65" s="65">
        <v>1</v>
      </c>
      <c r="AB65" s="65" t="s">
        <v>116</v>
      </c>
      <c r="AC65" s="65" t="s">
        <v>375</v>
      </c>
      <c r="AD65" s="53" t="s">
        <v>374</v>
      </c>
      <c r="AE65" s="86" t="s">
        <v>27</v>
      </c>
      <c r="AF65" s="108" t="s">
        <v>47</v>
      </c>
      <c r="AG65" s="97">
        <v>0</v>
      </c>
      <c r="AH65" s="97">
        <v>0</v>
      </c>
      <c r="AI65" s="97">
        <v>1</v>
      </c>
      <c r="AJ65" s="97">
        <v>0</v>
      </c>
      <c r="AK65" s="60" t="str">
        <f t="shared" si="60"/>
        <v>NP</v>
      </c>
      <c r="AL65" s="108"/>
      <c r="AM65" s="107"/>
      <c r="AN65" s="55">
        <v>0</v>
      </c>
      <c r="AO65" s="55">
        <v>0</v>
      </c>
      <c r="AP65" s="55">
        <v>0</v>
      </c>
      <c r="AQ65" s="55">
        <v>0</v>
      </c>
      <c r="AR65" s="55">
        <v>0</v>
      </c>
      <c r="AS65" s="55">
        <v>0</v>
      </c>
      <c r="AT65" s="55">
        <v>0</v>
      </c>
      <c r="AU65" s="55">
        <v>0</v>
      </c>
      <c r="AV65" s="55">
        <v>0</v>
      </c>
      <c r="AW65" s="55">
        <v>0</v>
      </c>
      <c r="AX65" s="55">
        <v>0</v>
      </c>
      <c r="AY65" s="55">
        <v>0</v>
      </c>
      <c r="AZ65" s="55">
        <v>0</v>
      </c>
      <c r="BA65" s="55">
        <v>0</v>
      </c>
      <c r="BB65" s="55">
        <v>0</v>
      </c>
      <c r="BC65" s="55">
        <v>0</v>
      </c>
      <c r="BD65" s="57">
        <f t="shared" si="39"/>
        <v>0</v>
      </c>
      <c r="BE65" s="55">
        <v>0</v>
      </c>
      <c r="BF65" s="55">
        <v>0</v>
      </c>
      <c r="BG65" s="55">
        <v>0</v>
      </c>
      <c r="BH65" s="55">
        <v>0</v>
      </c>
      <c r="BI65" s="55">
        <v>0</v>
      </c>
      <c r="BJ65" s="55">
        <v>0</v>
      </c>
      <c r="BK65" s="55">
        <v>0</v>
      </c>
      <c r="BL65" s="55">
        <v>0</v>
      </c>
      <c r="BM65" s="55">
        <v>0</v>
      </c>
      <c r="BN65" s="55">
        <v>0</v>
      </c>
      <c r="BO65" s="55">
        <v>0</v>
      </c>
      <c r="BP65" s="55">
        <v>0</v>
      </c>
      <c r="BQ65" s="55">
        <v>0</v>
      </c>
      <c r="BR65" s="55">
        <v>0</v>
      </c>
      <c r="BS65" s="55">
        <v>0</v>
      </c>
      <c r="BT65" s="55">
        <v>0</v>
      </c>
      <c r="BU65" s="57">
        <f t="shared" si="40"/>
        <v>0</v>
      </c>
      <c r="BV65" s="55">
        <v>0</v>
      </c>
      <c r="BW65" s="55">
        <v>0</v>
      </c>
      <c r="BX65" s="55">
        <v>0</v>
      </c>
      <c r="BY65" s="55">
        <v>0</v>
      </c>
      <c r="BZ65" s="55">
        <v>0</v>
      </c>
      <c r="CA65" s="55">
        <v>0</v>
      </c>
      <c r="CB65" s="55">
        <v>0</v>
      </c>
      <c r="CC65" s="55">
        <v>1500000</v>
      </c>
      <c r="CD65" s="55">
        <v>0</v>
      </c>
      <c r="CE65" s="55">
        <v>0</v>
      </c>
      <c r="CF65" s="55">
        <v>0</v>
      </c>
      <c r="CG65" s="55">
        <v>0</v>
      </c>
      <c r="CH65" s="55">
        <v>0</v>
      </c>
      <c r="CI65" s="55">
        <v>0</v>
      </c>
      <c r="CJ65" s="55">
        <v>0</v>
      </c>
      <c r="CK65" s="55">
        <v>0</v>
      </c>
      <c r="CL65" s="56">
        <f t="shared" si="41"/>
        <v>1500000</v>
      </c>
      <c r="CM65" s="55">
        <f t="shared" si="61"/>
        <v>0</v>
      </c>
      <c r="CN65" s="55">
        <f t="shared" ref="CN65:CN96" si="67">+BW65*105%</f>
        <v>0</v>
      </c>
      <c r="CO65" s="55">
        <f t="shared" ref="CO65:CO96" si="68">+BX65*105%</f>
        <v>0</v>
      </c>
      <c r="CP65" s="55">
        <f t="shared" ref="CP65:CP96" si="69">+BY65*105%</f>
        <v>0</v>
      </c>
      <c r="CQ65" s="55">
        <f t="shared" ref="CQ65:CQ96" si="70">+BZ65*105%</f>
        <v>0</v>
      </c>
      <c r="CR65" s="55">
        <f t="shared" ref="CR65:CR96" si="71">+CA65*105%</f>
        <v>0</v>
      </c>
      <c r="CS65" s="55">
        <f t="shared" ref="CS65:CS96" si="72">+CB65*105%</f>
        <v>0</v>
      </c>
      <c r="CT65" s="55">
        <v>0</v>
      </c>
      <c r="CU65" s="55">
        <f t="shared" ref="CU65:CU96" si="73">+CD65*105%</f>
        <v>0</v>
      </c>
      <c r="CV65" s="55">
        <f t="shared" ref="CV65:CV96" si="74">+CE65*105%</f>
        <v>0</v>
      </c>
      <c r="CW65" s="55">
        <f t="shared" ref="CW65:CW96" si="75">+CF65*105%</f>
        <v>0</v>
      </c>
      <c r="CX65" s="55">
        <v>0</v>
      </c>
      <c r="CY65" s="55">
        <f t="shared" si="63"/>
        <v>0</v>
      </c>
      <c r="CZ65" s="55">
        <f t="shared" si="64"/>
        <v>0</v>
      </c>
      <c r="DA65" s="55">
        <f t="shared" si="65"/>
        <v>0</v>
      </c>
      <c r="DB65" s="55">
        <f t="shared" si="66"/>
        <v>0</v>
      </c>
      <c r="DC65" s="54">
        <f t="shared" si="42"/>
        <v>0</v>
      </c>
      <c r="DD65" s="54">
        <f t="shared" si="43"/>
        <v>1500000</v>
      </c>
      <c r="DE65" s="53" t="s">
        <v>46</v>
      </c>
    </row>
    <row r="66" spans="1:109" s="52" customFormat="1" ht="165" customHeight="1" x14ac:dyDescent="0.35">
      <c r="A66" s="73" t="s">
        <v>285</v>
      </c>
      <c r="B66" s="73" t="s">
        <v>284</v>
      </c>
      <c r="C66" s="64">
        <v>80010002</v>
      </c>
      <c r="D66" s="72" t="s">
        <v>23</v>
      </c>
      <c r="E66" s="71" t="s">
        <v>22</v>
      </c>
      <c r="F66" s="82">
        <v>52.96</v>
      </c>
      <c r="G66" s="82">
        <v>52.96</v>
      </c>
      <c r="H66" s="53" t="s">
        <v>384</v>
      </c>
      <c r="I66" s="53" t="s">
        <v>383</v>
      </c>
      <c r="J66" s="53" t="s">
        <v>382</v>
      </c>
      <c r="K66" s="65" t="s">
        <v>257</v>
      </c>
      <c r="L66" s="53" t="s">
        <v>362</v>
      </c>
      <c r="M66" s="53" t="s">
        <v>53</v>
      </c>
      <c r="N66" s="65" t="s">
        <v>338</v>
      </c>
      <c r="O66" s="53" t="s">
        <v>337</v>
      </c>
      <c r="P66" s="65" t="s">
        <v>381</v>
      </c>
      <c r="Q66" s="53" t="s">
        <v>380</v>
      </c>
      <c r="R66" s="68">
        <v>4002016</v>
      </c>
      <c r="S66" s="53" t="s">
        <v>379</v>
      </c>
      <c r="T66" s="68">
        <v>400201601</v>
      </c>
      <c r="U66" s="53" t="s">
        <v>378</v>
      </c>
      <c r="V66" s="67" t="s">
        <v>377</v>
      </c>
      <c r="W66" s="65">
        <v>1</v>
      </c>
      <c r="X66" s="65" t="s">
        <v>7</v>
      </c>
      <c r="Y66" s="65">
        <v>2002</v>
      </c>
      <c r="Z66" s="66" t="s">
        <v>376</v>
      </c>
      <c r="AA66" s="65">
        <v>1</v>
      </c>
      <c r="AB66" s="65" t="s">
        <v>116</v>
      </c>
      <c r="AC66" s="65" t="s">
        <v>375</v>
      </c>
      <c r="AD66" s="53" t="s">
        <v>374</v>
      </c>
      <c r="AE66" s="86">
        <v>2024765630074</v>
      </c>
      <c r="AF66" s="73" t="s">
        <v>373</v>
      </c>
      <c r="AG66" s="64">
        <v>0.2</v>
      </c>
      <c r="AH66" s="64">
        <v>0.5</v>
      </c>
      <c r="AI66" s="64">
        <v>0.2</v>
      </c>
      <c r="AJ66" s="64">
        <v>0.1</v>
      </c>
      <c r="AK66" s="60" t="s">
        <v>125</v>
      </c>
      <c r="AL66" s="73"/>
      <c r="AM66" s="63"/>
      <c r="AN66" s="55">
        <v>0</v>
      </c>
      <c r="AO66" s="55">
        <v>0</v>
      </c>
      <c r="AP66" s="55">
        <v>0</v>
      </c>
      <c r="AQ66" s="55">
        <v>0</v>
      </c>
      <c r="AR66" s="55">
        <v>0</v>
      </c>
      <c r="AS66" s="55">
        <v>0</v>
      </c>
      <c r="AT66" s="55">
        <v>0</v>
      </c>
      <c r="AU66" s="58">
        <v>10000000</v>
      </c>
      <c r="AV66" s="55">
        <v>0</v>
      </c>
      <c r="AW66" s="55">
        <v>0</v>
      </c>
      <c r="AX66" s="55">
        <v>0</v>
      </c>
      <c r="AY66" s="58">
        <v>0</v>
      </c>
      <c r="AZ66" s="55">
        <v>0</v>
      </c>
      <c r="BA66" s="55">
        <v>0</v>
      </c>
      <c r="BB66" s="55">
        <v>0</v>
      </c>
      <c r="BC66" s="55">
        <v>0</v>
      </c>
      <c r="BD66" s="57">
        <f t="shared" ref="BD66:BD97" si="76">+SUM(AN66:BC66)</f>
        <v>10000000</v>
      </c>
      <c r="BE66" s="55">
        <v>0</v>
      </c>
      <c r="BF66" s="55">
        <v>0</v>
      </c>
      <c r="BG66" s="55">
        <v>0</v>
      </c>
      <c r="BH66" s="55">
        <v>0</v>
      </c>
      <c r="BI66" s="55">
        <v>0</v>
      </c>
      <c r="BJ66" s="55">
        <v>0</v>
      </c>
      <c r="BK66" s="55">
        <v>0</v>
      </c>
      <c r="BL66" s="55">
        <v>3000000</v>
      </c>
      <c r="BM66" s="55">
        <v>0</v>
      </c>
      <c r="BN66" s="55">
        <v>0</v>
      </c>
      <c r="BO66" s="55">
        <v>0</v>
      </c>
      <c r="BP66" s="55">
        <v>0</v>
      </c>
      <c r="BQ66" s="55">
        <v>0</v>
      </c>
      <c r="BR66" s="55">
        <v>0</v>
      </c>
      <c r="BS66" s="55">
        <v>0</v>
      </c>
      <c r="BT66" s="55">
        <v>0</v>
      </c>
      <c r="BU66" s="57">
        <f t="shared" ref="BU66:BU97" si="77">SUM(BE66:BT66)</f>
        <v>3000000</v>
      </c>
      <c r="BV66" s="55">
        <v>0</v>
      </c>
      <c r="BW66" s="55">
        <v>0</v>
      </c>
      <c r="BX66" s="55">
        <v>0</v>
      </c>
      <c r="BY66" s="55">
        <v>0</v>
      </c>
      <c r="BZ66" s="55">
        <v>0</v>
      </c>
      <c r="CA66" s="55">
        <v>0</v>
      </c>
      <c r="CB66" s="55">
        <v>0</v>
      </c>
      <c r="CC66" s="55">
        <v>1650000</v>
      </c>
      <c r="CD66" s="55">
        <v>0</v>
      </c>
      <c r="CE66" s="55">
        <v>0</v>
      </c>
      <c r="CF66" s="55">
        <v>0</v>
      </c>
      <c r="CG66" s="55">
        <v>0</v>
      </c>
      <c r="CH66" s="55">
        <v>0</v>
      </c>
      <c r="CI66" s="55">
        <v>0</v>
      </c>
      <c r="CJ66" s="55">
        <v>0</v>
      </c>
      <c r="CK66" s="55">
        <v>0</v>
      </c>
      <c r="CL66" s="56">
        <f t="shared" ref="CL66:CL97" si="78">SUM(BV66:CK66)</f>
        <v>1650000</v>
      </c>
      <c r="CM66" s="55">
        <f t="shared" si="61"/>
        <v>0</v>
      </c>
      <c r="CN66" s="55">
        <f t="shared" si="67"/>
        <v>0</v>
      </c>
      <c r="CO66" s="55">
        <f t="shared" si="68"/>
        <v>0</v>
      </c>
      <c r="CP66" s="55">
        <f t="shared" si="69"/>
        <v>0</v>
      </c>
      <c r="CQ66" s="55">
        <f t="shared" si="70"/>
        <v>0</v>
      </c>
      <c r="CR66" s="55">
        <f t="shared" si="71"/>
        <v>0</v>
      </c>
      <c r="CS66" s="55">
        <f t="shared" si="72"/>
        <v>0</v>
      </c>
      <c r="CT66" s="55">
        <f>+(CC66*105%)+1575000</f>
        <v>3307500</v>
      </c>
      <c r="CU66" s="55">
        <f t="shared" si="73"/>
        <v>0</v>
      </c>
      <c r="CV66" s="55">
        <f t="shared" si="74"/>
        <v>0</v>
      </c>
      <c r="CW66" s="55">
        <f t="shared" si="75"/>
        <v>0</v>
      </c>
      <c r="CX66" s="55">
        <f t="shared" ref="CX66:CX96" si="79">+CG66*105%</f>
        <v>0</v>
      </c>
      <c r="CY66" s="55">
        <f t="shared" si="63"/>
        <v>0</v>
      </c>
      <c r="CZ66" s="55">
        <f t="shared" si="64"/>
        <v>0</v>
      </c>
      <c r="DA66" s="55">
        <f t="shared" si="65"/>
        <v>0</v>
      </c>
      <c r="DB66" s="55">
        <f t="shared" si="66"/>
        <v>0</v>
      </c>
      <c r="DC66" s="54">
        <f t="shared" ref="DC66:DC97" si="80">SUM(CM66:DB66)</f>
        <v>3307500</v>
      </c>
      <c r="DD66" s="54">
        <f t="shared" ref="DD66:DD97" si="81">BD66+BU66+CL66+DC66</f>
        <v>17957500</v>
      </c>
      <c r="DE66" s="53" t="s">
        <v>46</v>
      </c>
    </row>
    <row r="67" spans="1:109" s="19" customFormat="1" ht="147" x14ac:dyDescent="0.35">
      <c r="A67" s="51" t="s">
        <v>285</v>
      </c>
      <c r="B67" s="51" t="s">
        <v>284</v>
      </c>
      <c r="C67" s="42">
        <v>30010010</v>
      </c>
      <c r="D67" s="50" t="s">
        <v>343</v>
      </c>
      <c r="E67" s="49" t="s">
        <v>342</v>
      </c>
      <c r="F67" s="48">
        <v>94.17</v>
      </c>
      <c r="G67" s="48">
        <v>94.17</v>
      </c>
      <c r="H67" s="156" t="s">
        <v>365</v>
      </c>
      <c r="I67" s="160" t="s">
        <v>340</v>
      </c>
      <c r="J67" s="31" t="s">
        <v>364</v>
      </c>
      <c r="K67" s="45" t="s">
        <v>363</v>
      </c>
      <c r="L67" s="31" t="s">
        <v>362</v>
      </c>
      <c r="M67" s="31" t="s">
        <v>370</v>
      </c>
      <c r="N67" s="45">
        <v>40</v>
      </c>
      <c r="O67" s="31" t="s">
        <v>337</v>
      </c>
      <c r="P67" s="45">
        <v>4003</v>
      </c>
      <c r="Q67" s="31" t="s">
        <v>335</v>
      </c>
      <c r="R67" s="79">
        <v>4003047</v>
      </c>
      <c r="S67" s="31" t="s">
        <v>361</v>
      </c>
      <c r="T67" s="79">
        <v>400304702</v>
      </c>
      <c r="U67" s="31" t="s">
        <v>372</v>
      </c>
      <c r="V67" s="43" t="s">
        <v>371</v>
      </c>
      <c r="W67" s="155">
        <v>12546</v>
      </c>
      <c r="X67" s="45" t="s">
        <v>370</v>
      </c>
      <c r="Y67" s="45">
        <v>2023</v>
      </c>
      <c r="Z67" s="78" t="s">
        <v>366</v>
      </c>
      <c r="AA67" s="155">
        <f>W67</f>
        <v>12546</v>
      </c>
      <c r="AB67" s="45" t="s">
        <v>5</v>
      </c>
      <c r="AC67" s="45" t="s">
        <v>356</v>
      </c>
      <c r="AD67" s="31" t="s">
        <v>355</v>
      </c>
      <c r="AE67" s="83">
        <v>2023765630039</v>
      </c>
      <c r="AF67" s="37" t="s">
        <v>2</v>
      </c>
      <c r="AG67" s="164">
        <v>12546</v>
      </c>
      <c r="AH67" s="164">
        <v>12546</v>
      </c>
      <c r="AI67" s="164">
        <v>12546</v>
      </c>
      <c r="AJ67" s="164">
        <v>12546</v>
      </c>
      <c r="AK67" s="38" t="str">
        <f>+IF(AF67="Incremento",IF((SUM(AG67:AJ67)=AA67),"BIEN","NP"),IF((SUM(AG67:AJ67)/4)=AA67,"BIEN","NP"))</f>
        <v>BIEN</v>
      </c>
      <c r="AL67" s="128"/>
      <c r="AM67" s="127"/>
      <c r="AN67" s="34">
        <v>0</v>
      </c>
      <c r="AO67" s="34">
        <v>0</v>
      </c>
      <c r="AP67" s="34">
        <v>0</v>
      </c>
      <c r="AQ67" s="34">
        <v>0</v>
      </c>
      <c r="AR67" s="34">
        <v>286393800</v>
      </c>
      <c r="AS67" s="34">
        <v>0</v>
      </c>
      <c r="AT67" s="34">
        <v>0</v>
      </c>
      <c r="AU67" s="34">
        <v>0</v>
      </c>
      <c r="AV67" s="34">
        <v>0</v>
      </c>
      <c r="AW67" s="34">
        <v>0</v>
      </c>
      <c r="AX67" s="34">
        <v>0</v>
      </c>
      <c r="AY67" s="34">
        <v>0</v>
      </c>
      <c r="AZ67" s="34">
        <v>0</v>
      </c>
      <c r="BA67" s="34">
        <v>0</v>
      </c>
      <c r="BB67" s="34">
        <v>0</v>
      </c>
      <c r="BC67" s="34">
        <v>0</v>
      </c>
      <c r="BD67" s="77">
        <f t="shared" si="76"/>
        <v>286393800</v>
      </c>
      <c r="BE67" s="34">
        <v>0</v>
      </c>
      <c r="BF67" s="34">
        <v>0</v>
      </c>
      <c r="BG67" s="34">
        <v>0</v>
      </c>
      <c r="BH67" s="34">
        <v>0</v>
      </c>
      <c r="BI67" s="34">
        <v>298500000</v>
      </c>
      <c r="BJ67" s="34">
        <v>0</v>
      </c>
      <c r="BK67" s="34">
        <v>0</v>
      </c>
      <c r="BL67" s="34">
        <v>0</v>
      </c>
      <c r="BM67" s="34">
        <v>0</v>
      </c>
      <c r="BN67" s="34">
        <v>0</v>
      </c>
      <c r="BO67" s="34">
        <v>0</v>
      </c>
      <c r="BP67" s="34">
        <v>0</v>
      </c>
      <c r="BQ67" s="34">
        <v>0</v>
      </c>
      <c r="BR67" s="34">
        <v>0</v>
      </c>
      <c r="BS67" s="34">
        <v>0</v>
      </c>
      <c r="BT67" s="34">
        <v>0</v>
      </c>
      <c r="BU67" s="77">
        <f t="shared" si="77"/>
        <v>298500000</v>
      </c>
      <c r="BV67" s="34">
        <v>0</v>
      </c>
      <c r="BW67" s="34">
        <v>0</v>
      </c>
      <c r="BX67" s="34">
        <v>0</v>
      </c>
      <c r="BY67" s="34">
        <v>0</v>
      </c>
      <c r="BZ67" s="34">
        <v>313425000</v>
      </c>
      <c r="CA67" s="34">
        <v>0</v>
      </c>
      <c r="CB67" s="34">
        <v>0</v>
      </c>
      <c r="CC67" s="34">
        <v>0</v>
      </c>
      <c r="CD67" s="34">
        <v>0</v>
      </c>
      <c r="CE67" s="34">
        <v>0</v>
      </c>
      <c r="CF67" s="34">
        <v>0</v>
      </c>
      <c r="CG67" s="34">
        <v>0</v>
      </c>
      <c r="CH67" s="34">
        <v>0</v>
      </c>
      <c r="CI67" s="34">
        <v>0</v>
      </c>
      <c r="CJ67" s="34">
        <v>0</v>
      </c>
      <c r="CK67" s="34">
        <v>0</v>
      </c>
      <c r="CL67" s="76">
        <f t="shared" si="78"/>
        <v>313425000</v>
      </c>
      <c r="CM67" s="34">
        <f t="shared" si="61"/>
        <v>0</v>
      </c>
      <c r="CN67" s="34">
        <f t="shared" si="67"/>
        <v>0</v>
      </c>
      <c r="CO67" s="34">
        <f t="shared" si="68"/>
        <v>0</v>
      </c>
      <c r="CP67" s="34">
        <f t="shared" si="69"/>
        <v>0</v>
      </c>
      <c r="CQ67" s="34">
        <f t="shared" si="70"/>
        <v>329096250</v>
      </c>
      <c r="CR67" s="34">
        <f t="shared" si="71"/>
        <v>0</v>
      </c>
      <c r="CS67" s="34">
        <f t="shared" si="72"/>
        <v>0</v>
      </c>
      <c r="CT67" s="34">
        <f t="shared" ref="CT67:CT96" si="82">+CC67*105%</f>
        <v>0</v>
      </c>
      <c r="CU67" s="34">
        <f t="shared" si="73"/>
        <v>0</v>
      </c>
      <c r="CV67" s="34">
        <f t="shared" si="74"/>
        <v>0</v>
      </c>
      <c r="CW67" s="34">
        <f t="shared" si="75"/>
        <v>0</v>
      </c>
      <c r="CX67" s="34">
        <f t="shared" si="79"/>
        <v>0</v>
      </c>
      <c r="CY67" s="34">
        <f t="shared" si="63"/>
        <v>0</v>
      </c>
      <c r="CZ67" s="34">
        <f t="shared" si="64"/>
        <v>0</v>
      </c>
      <c r="DA67" s="34">
        <f t="shared" si="65"/>
        <v>0</v>
      </c>
      <c r="DB67" s="34">
        <f t="shared" si="66"/>
        <v>0</v>
      </c>
      <c r="DC67" s="75">
        <f t="shared" si="80"/>
        <v>329096250</v>
      </c>
      <c r="DD67" s="74">
        <f t="shared" si="81"/>
        <v>1227415050</v>
      </c>
      <c r="DE67" s="31" t="s">
        <v>46</v>
      </c>
    </row>
    <row r="68" spans="1:109" s="19" customFormat="1" ht="147" x14ac:dyDescent="0.35">
      <c r="A68" s="51" t="s">
        <v>285</v>
      </c>
      <c r="B68" s="51" t="s">
        <v>284</v>
      </c>
      <c r="C68" s="42">
        <v>30010010</v>
      </c>
      <c r="D68" s="50" t="s">
        <v>343</v>
      </c>
      <c r="E68" s="49" t="s">
        <v>342</v>
      </c>
      <c r="F68" s="48">
        <v>94.17</v>
      </c>
      <c r="G68" s="48">
        <v>94.17</v>
      </c>
      <c r="H68" s="156" t="s">
        <v>365</v>
      </c>
      <c r="I68" s="160" t="s">
        <v>340</v>
      </c>
      <c r="J68" s="31" t="s">
        <v>364</v>
      </c>
      <c r="K68" s="45" t="s">
        <v>363</v>
      </c>
      <c r="L68" s="31" t="s">
        <v>362</v>
      </c>
      <c r="M68" s="31" t="s">
        <v>367</v>
      </c>
      <c r="N68" s="45">
        <v>40</v>
      </c>
      <c r="O68" s="31" t="s">
        <v>337</v>
      </c>
      <c r="P68" s="45">
        <v>4003</v>
      </c>
      <c r="Q68" s="31" t="s">
        <v>335</v>
      </c>
      <c r="R68" s="79">
        <v>4003047</v>
      </c>
      <c r="S68" s="31" t="s">
        <v>361</v>
      </c>
      <c r="T68" s="79">
        <v>400304703</v>
      </c>
      <c r="U68" s="31" t="s">
        <v>369</v>
      </c>
      <c r="V68" s="43" t="s">
        <v>368</v>
      </c>
      <c r="W68" s="155">
        <v>11183</v>
      </c>
      <c r="X68" s="45" t="s">
        <v>367</v>
      </c>
      <c r="Y68" s="45">
        <v>2023</v>
      </c>
      <c r="Z68" s="78" t="s">
        <v>366</v>
      </c>
      <c r="AA68" s="155">
        <f>W68</f>
        <v>11183</v>
      </c>
      <c r="AB68" s="45" t="s">
        <v>5</v>
      </c>
      <c r="AC68" s="45" t="s">
        <v>356</v>
      </c>
      <c r="AD68" s="31" t="s">
        <v>355</v>
      </c>
      <c r="AE68" s="83">
        <v>2023765630040</v>
      </c>
      <c r="AF68" s="37" t="s">
        <v>2</v>
      </c>
      <c r="AG68" s="164">
        <v>11183</v>
      </c>
      <c r="AH68" s="164">
        <v>11183</v>
      </c>
      <c r="AI68" s="164">
        <v>11183</v>
      </c>
      <c r="AJ68" s="164">
        <v>11183</v>
      </c>
      <c r="AK68" s="38" t="str">
        <f>+IF(AF68="Incremento",IF((SUM(AG68:AJ68)=AA68),"BIEN","NP"),IF((SUM(AG68:AJ68)/4)=AA68,"BIEN","NP"))</f>
        <v>BIEN</v>
      </c>
      <c r="AL68" s="128"/>
      <c r="AM68" s="127"/>
      <c r="AN68" s="34">
        <v>0</v>
      </c>
      <c r="AO68" s="34">
        <v>0</v>
      </c>
      <c r="AP68" s="34">
        <v>0</v>
      </c>
      <c r="AQ68" s="34">
        <v>0</v>
      </c>
      <c r="AR68" s="34">
        <v>154883649</v>
      </c>
      <c r="AS68" s="34">
        <v>0</v>
      </c>
      <c r="AT68" s="34">
        <v>0</v>
      </c>
      <c r="AU68" s="34">
        <v>0</v>
      </c>
      <c r="AV68" s="34">
        <v>0</v>
      </c>
      <c r="AW68" s="34">
        <v>0</v>
      </c>
      <c r="AX68" s="34">
        <v>0</v>
      </c>
      <c r="AY68" s="34">
        <v>0</v>
      </c>
      <c r="AZ68" s="34">
        <v>0</v>
      </c>
      <c r="BA68" s="34">
        <v>0</v>
      </c>
      <c r="BB68" s="34">
        <v>0</v>
      </c>
      <c r="BC68" s="34">
        <v>0</v>
      </c>
      <c r="BD68" s="77">
        <f t="shared" si="76"/>
        <v>154883649</v>
      </c>
      <c r="BE68" s="34">
        <v>0</v>
      </c>
      <c r="BF68" s="34">
        <v>0</v>
      </c>
      <c r="BG68" s="34">
        <v>0</v>
      </c>
      <c r="BH68" s="34">
        <v>0</v>
      </c>
      <c r="BI68" s="34">
        <v>165552040.69499999</v>
      </c>
      <c r="BJ68" s="34">
        <v>0</v>
      </c>
      <c r="BK68" s="34">
        <v>0</v>
      </c>
      <c r="BL68" s="34">
        <v>0</v>
      </c>
      <c r="BM68" s="34">
        <v>0</v>
      </c>
      <c r="BN68" s="34">
        <v>0</v>
      </c>
      <c r="BO68" s="34">
        <v>0</v>
      </c>
      <c r="BP68" s="34">
        <v>0</v>
      </c>
      <c r="BQ68" s="34">
        <v>0</v>
      </c>
      <c r="BR68" s="34">
        <v>0</v>
      </c>
      <c r="BS68" s="34">
        <v>0</v>
      </c>
      <c r="BT68" s="34">
        <v>0</v>
      </c>
      <c r="BU68" s="77">
        <f t="shared" si="77"/>
        <v>165552040.69499999</v>
      </c>
      <c r="BV68" s="34">
        <v>0</v>
      </c>
      <c r="BW68" s="34">
        <v>0</v>
      </c>
      <c r="BX68" s="34">
        <v>0</v>
      </c>
      <c r="BY68" s="34">
        <v>0</v>
      </c>
      <c r="BZ68" s="34">
        <v>173829642.72975001</v>
      </c>
      <c r="CA68" s="34">
        <v>0</v>
      </c>
      <c r="CB68" s="34">
        <v>0</v>
      </c>
      <c r="CC68" s="34">
        <v>0</v>
      </c>
      <c r="CD68" s="34">
        <v>0</v>
      </c>
      <c r="CE68" s="34">
        <v>0</v>
      </c>
      <c r="CF68" s="34">
        <v>0</v>
      </c>
      <c r="CG68" s="34">
        <v>0</v>
      </c>
      <c r="CH68" s="34">
        <v>0</v>
      </c>
      <c r="CI68" s="34">
        <v>0</v>
      </c>
      <c r="CJ68" s="34">
        <v>0</v>
      </c>
      <c r="CK68" s="34">
        <v>0</v>
      </c>
      <c r="CL68" s="76">
        <f t="shared" si="78"/>
        <v>173829642.72975001</v>
      </c>
      <c r="CM68" s="34">
        <f t="shared" si="61"/>
        <v>0</v>
      </c>
      <c r="CN68" s="34">
        <f t="shared" si="67"/>
        <v>0</v>
      </c>
      <c r="CO68" s="34">
        <f t="shared" si="68"/>
        <v>0</v>
      </c>
      <c r="CP68" s="34">
        <f t="shared" si="69"/>
        <v>0</v>
      </c>
      <c r="CQ68" s="34">
        <f t="shared" si="70"/>
        <v>182521124.86623752</v>
      </c>
      <c r="CR68" s="34">
        <f t="shared" si="71"/>
        <v>0</v>
      </c>
      <c r="CS68" s="34">
        <f t="shared" si="72"/>
        <v>0</v>
      </c>
      <c r="CT68" s="34">
        <f t="shared" si="82"/>
        <v>0</v>
      </c>
      <c r="CU68" s="34">
        <f t="shared" si="73"/>
        <v>0</v>
      </c>
      <c r="CV68" s="34">
        <f t="shared" si="74"/>
        <v>0</v>
      </c>
      <c r="CW68" s="34">
        <f t="shared" si="75"/>
        <v>0</v>
      </c>
      <c r="CX68" s="34">
        <f t="shared" si="79"/>
        <v>0</v>
      </c>
      <c r="CY68" s="34">
        <f t="shared" si="63"/>
        <v>0</v>
      </c>
      <c r="CZ68" s="34">
        <f t="shared" si="64"/>
        <v>0</v>
      </c>
      <c r="DA68" s="34">
        <f t="shared" si="65"/>
        <v>0</v>
      </c>
      <c r="DB68" s="34">
        <f t="shared" si="66"/>
        <v>0</v>
      </c>
      <c r="DC68" s="75">
        <f t="shared" si="80"/>
        <v>182521124.86623752</v>
      </c>
      <c r="DD68" s="74">
        <f t="shared" si="81"/>
        <v>676786457.29098749</v>
      </c>
      <c r="DE68" s="31" t="s">
        <v>46</v>
      </c>
    </row>
    <row r="69" spans="1:109" s="19" customFormat="1" ht="147" x14ac:dyDescent="0.35">
      <c r="A69" s="51" t="s">
        <v>285</v>
      </c>
      <c r="B69" s="51" t="s">
        <v>284</v>
      </c>
      <c r="C69" s="42">
        <v>80010002</v>
      </c>
      <c r="D69" s="50" t="s">
        <v>23</v>
      </c>
      <c r="E69" s="49" t="s">
        <v>22</v>
      </c>
      <c r="F69" s="48">
        <v>52.96</v>
      </c>
      <c r="G69" s="48">
        <v>52.96</v>
      </c>
      <c r="H69" s="156" t="s">
        <v>365</v>
      </c>
      <c r="I69" s="160" t="s">
        <v>340</v>
      </c>
      <c r="J69" s="31" t="s">
        <v>364</v>
      </c>
      <c r="K69" s="45" t="s">
        <v>363</v>
      </c>
      <c r="L69" s="31" t="s">
        <v>362</v>
      </c>
      <c r="M69" s="31" t="s">
        <v>358</v>
      </c>
      <c r="N69" s="45">
        <v>40</v>
      </c>
      <c r="O69" s="31" t="s">
        <v>337</v>
      </c>
      <c r="P69" s="45">
        <v>4003</v>
      </c>
      <c r="Q69" s="31" t="s">
        <v>335</v>
      </c>
      <c r="R69" s="79">
        <v>4003047</v>
      </c>
      <c r="S69" s="31" t="s">
        <v>361</v>
      </c>
      <c r="T69" s="79">
        <v>400304704</v>
      </c>
      <c r="U69" s="31" t="s">
        <v>360</v>
      </c>
      <c r="V69" s="43" t="s">
        <v>359</v>
      </c>
      <c r="W69" s="155">
        <v>12225</v>
      </c>
      <c r="X69" s="45" t="s">
        <v>358</v>
      </c>
      <c r="Y69" s="45">
        <v>2023</v>
      </c>
      <c r="Z69" s="78" t="s">
        <v>357</v>
      </c>
      <c r="AA69" s="155">
        <f>W69</f>
        <v>12225</v>
      </c>
      <c r="AB69" s="45" t="s">
        <v>5</v>
      </c>
      <c r="AC69" s="45" t="s">
        <v>356</v>
      </c>
      <c r="AD69" s="31" t="s">
        <v>355</v>
      </c>
      <c r="AE69" s="83">
        <v>2023765630041</v>
      </c>
      <c r="AF69" s="37" t="s">
        <v>2</v>
      </c>
      <c r="AG69" s="164">
        <v>12225</v>
      </c>
      <c r="AH69" s="164">
        <v>12225</v>
      </c>
      <c r="AI69" s="164">
        <v>12225</v>
      </c>
      <c r="AJ69" s="164">
        <v>12225</v>
      </c>
      <c r="AK69" s="38" t="str">
        <f>+IF(AF69="Incremento",IF((SUM(AG69:AJ69)=AA69),"BIEN","NP"),IF((SUM(AG69:AJ69)/4)=AA69,"BIEN","NP"))</f>
        <v>BIEN</v>
      </c>
      <c r="AL69" s="128"/>
      <c r="AM69" s="127"/>
      <c r="AN69" s="34">
        <v>0</v>
      </c>
      <c r="AO69" s="34">
        <v>0</v>
      </c>
      <c r="AP69" s="34">
        <v>0</v>
      </c>
      <c r="AQ69" s="34">
        <v>0</v>
      </c>
      <c r="AR69" s="34">
        <v>375521679</v>
      </c>
      <c r="AS69" s="34">
        <v>0</v>
      </c>
      <c r="AT69" s="34">
        <v>0</v>
      </c>
      <c r="AU69" s="34">
        <v>0</v>
      </c>
      <c r="AV69" s="34">
        <v>0</v>
      </c>
      <c r="AW69" s="34">
        <v>0</v>
      </c>
      <c r="AX69" s="34">
        <v>0</v>
      </c>
      <c r="AY69" s="34">
        <v>0</v>
      </c>
      <c r="AZ69" s="34">
        <v>0</v>
      </c>
      <c r="BA69" s="34">
        <v>0</v>
      </c>
      <c r="BB69" s="34">
        <v>0</v>
      </c>
      <c r="BC69" s="34">
        <v>0</v>
      </c>
      <c r="BD69" s="77">
        <f t="shared" si="76"/>
        <v>375521679</v>
      </c>
      <c r="BE69" s="34">
        <v>0</v>
      </c>
      <c r="BF69" s="34">
        <v>0</v>
      </c>
      <c r="BG69" s="34">
        <v>0</v>
      </c>
      <c r="BH69" s="34">
        <v>0</v>
      </c>
      <c r="BI69" s="34">
        <v>397671039.34500003</v>
      </c>
      <c r="BJ69" s="34">
        <v>0</v>
      </c>
      <c r="BK69" s="34">
        <v>0</v>
      </c>
      <c r="BL69" s="34">
        <v>0</v>
      </c>
      <c r="BM69" s="34">
        <v>0</v>
      </c>
      <c r="BN69" s="34">
        <v>0</v>
      </c>
      <c r="BO69" s="34">
        <v>0</v>
      </c>
      <c r="BP69" s="34">
        <v>0</v>
      </c>
      <c r="BQ69" s="34">
        <v>0</v>
      </c>
      <c r="BR69" s="34">
        <v>0</v>
      </c>
      <c r="BS69" s="34">
        <v>0</v>
      </c>
      <c r="BT69" s="34">
        <v>0</v>
      </c>
      <c r="BU69" s="77">
        <f t="shared" si="77"/>
        <v>397671039.34500003</v>
      </c>
      <c r="BV69" s="34">
        <v>0</v>
      </c>
      <c r="BW69" s="34">
        <v>0</v>
      </c>
      <c r="BX69" s="34">
        <v>0</v>
      </c>
      <c r="BY69" s="34">
        <v>0</v>
      </c>
      <c r="BZ69" s="34">
        <v>417554591.31225002</v>
      </c>
      <c r="CA69" s="34">
        <v>0</v>
      </c>
      <c r="CB69" s="34">
        <v>0</v>
      </c>
      <c r="CC69" s="34">
        <v>0</v>
      </c>
      <c r="CD69" s="34">
        <v>0</v>
      </c>
      <c r="CE69" s="34">
        <v>0</v>
      </c>
      <c r="CF69" s="34">
        <v>0</v>
      </c>
      <c r="CG69" s="34">
        <v>0</v>
      </c>
      <c r="CH69" s="34">
        <v>0</v>
      </c>
      <c r="CI69" s="34">
        <v>0</v>
      </c>
      <c r="CJ69" s="34">
        <v>0</v>
      </c>
      <c r="CK69" s="34">
        <v>0</v>
      </c>
      <c r="CL69" s="76">
        <f t="shared" si="78"/>
        <v>417554591.31225002</v>
      </c>
      <c r="CM69" s="34">
        <f t="shared" si="61"/>
        <v>0</v>
      </c>
      <c r="CN69" s="34">
        <f t="shared" si="67"/>
        <v>0</v>
      </c>
      <c r="CO69" s="34">
        <f t="shared" si="68"/>
        <v>0</v>
      </c>
      <c r="CP69" s="34">
        <f t="shared" si="69"/>
        <v>0</v>
      </c>
      <c r="CQ69" s="34">
        <f t="shared" si="70"/>
        <v>438432320.87786251</v>
      </c>
      <c r="CR69" s="34">
        <f t="shared" si="71"/>
        <v>0</v>
      </c>
      <c r="CS69" s="34">
        <f t="shared" si="72"/>
        <v>0</v>
      </c>
      <c r="CT69" s="34">
        <f t="shared" si="82"/>
        <v>0</v>
      </c>
      <c r="CU69" s="34">
        <f t="shared" si="73"/>
        <v>0</v>
      </c>
      <c r="CV69" s="34">
        <f t="shared" si="74"/>
        <v>0</v>
      </c>
      <c r="CW69" s="34">
        <f t="shared" si="75"/>
        <v>0</v>
      </c>
      <c r="CX69" s="34">
        <f t="shared" si="79"/>
        <v>0</v>
      </c>
      <c r="CY69" s="34">
        <f t="shared" si="63"/>
        <v>0</v>
      </c>
      <c r="CZ69" s="34">
        <f t="shared" si="64"/>
        <v>0</v>
      </c>
      <c r="DA69" s="34">
        <f t="shared" si="65"/>
        <v>0</v>
      </c>
      <c r="DB69" s="34">
        <f t="shared" si="66"/>
        <v>0</v>
      </c>
      <c r="DC69" s="75">
        <f t="shared" si="80"/>
        <v>438432320.87786251</v>
      </c>
      <c r="DD69" s="74">
        <f t="shared" si="81"/>
        <v>1629179630.5351124</v>
      </c>
      <c r="DE69" s="31" t="s">
        <v>46</v>
      </c>
    </row>
    <row r="70" spans="1:109" s="19" customFormat="1" ht="126" x14ac:dyDescent="0.35">
      <c r="A70" s="51" t="s">
        <v>285</v>
      </c>
      <c r="B70" s="51" t="s">
        <v>284</v>
      </c>
      <c r="C70" s="42">
        <v>30010007</v>
      </c>
      <c r="D70" s="50" t="s">
        <v>354</v>
      </c>
      <c r="E70" s="49" t="s">
        <v>342</v>
      </c>
      <c r="F70" s="48">
        <v>79.5</v>
      </c>
      <c r="G70" s="48">
        <v>79.5</v>
      </c>
      <c r="H70" s="156" t="s">
        <v>348</v>
      </c>
      <c r="I70" s="160" t="s">
        <v>340</v>
      </c>
      <c r="J70" s="31" t="s">
        <v>339</v>
      </c>
      <c r="K70" s="45" t="s">
        <v>18</v>
      </c>
      <c r="L70" s="31" t="s">
        <v>38</v>
      </c>
      <c r="M70" s="31" t="s">
        <v>37</v>
      </c>
      <c r="N70" s="45" t="s">
        <v>338</v>
      </c>
      <c r="O70" s="31" t="s">
        <v>337</v>
      </c>
      <c r="P70" s="45" t="s">
        <v>336</v>
      </c>
      <c r="Q70" s="31" t="s">
        <v>335</v>
      </c>
      <c r="R70" s="79">
        <v>4003019</v>
      </c>
      <c r="S70" s="31" t="s">
        <v>353</v>
      </c>
      <c r="T70" s="79">
        <v>400301900</v>
      </c>
      <c r="U70" s="31" t="s">
        <v>353</v>
      </c>
      <c r="V70" s="43" t="s">
        <v>352</v>
      </c>
      <c r="W70" s="155">
        <v>1</v>
      </c>
      <c r="X70" s="155" t="s">
        <v>7</v>
      </c>
      <c r="Y70" s="45">
        <v>2023</v>
      </c>
      <c r="Z70" s="78" t="s">
        <v>30</v>
      </c>
      <c r="AA70" s="45">
        <v>1</v>
      </c>
      <c r="AB70" s="45" t="s">
        <v>116</v>
      </c>
      <c r="AC70" s="45" t="s">
        <v>351</v>
      </c>
      <c r="AD70" s="31" t="s">
        <v>350</v>
      </c>
      <c r="AE70" s="163" t="s">
        <v>349</v>
      </c>
      <c r="AF70" s="37" t="s">
        <v>2</v>
      </c>
      <c r="AG70" s="45">
        <v>1</v>
      </c>
      <c r="AH70" s="45">
        <v>1</v>
      </c>
      <c r="AI70" s="45">
        <v>1</v>
      </c>
      <c r="AJ70" s="45">
        <v>1</v>
      </c>
      <c r="AK70" s="38" t="str">
        <f>+IF(AF70="Incremento",IF((SUM(AG70:AJ70)=AA70),"BIEN","NP"),IF((SUM(AG70:AJ70)/4)=AA70,"BIEN","NP"))</f>
        <v>BIEN</v>
      </c>
      <c r="AL70" s="128"/>
      <c r="AM70" s="127"/>
      <c r="AN70" s="34">
        <v>0</v>
      </c>
      <c r="AO70" s="34">
        <v>0</v>
      </c>
      <c r="AP70" s="34">
        <v>0</v>
      </c>
      <c r="AQ70" s="34">
        <v>0</v>
      </c>
      <c r="AR70" s="162">
        <v>1039924660</v>
      </c>
      <c r="AS70" s="34">
        <v>0</v>
      </c>
      <c r="AT70" s="34">
        <v>0</v>
      </c>
      <c r="AU70" s="34">
        <v>0</v>
      </c>
      <c r="AV70" s="34">
        <v>0</v>
      </c>
      <c r="AW70" s="34">
        <v>0</v>
      </c>
      <c r="AX70" s="34">
        <v>0</v>
      </c>
      <c r="AY70" s="34">
        <v>0</v>
      </c>
      <c r="AZ70" s="34">
        <v>0</v>
      </c>
      <c r="BA70" s="34">
        <v>0</v>
      </c>
      <c r="BB70" s="34">
        <v>0</v>
      </c>
      <c r="BC70" s="34">
        <v>0</v>
      </c>
      <c r="BD70" s="77">
        <f t="shared" si="76"/>
        <v>1039924660</v>
      </c>
      <c r="BE70" s="34">
        <v>0</v>
      </c>
      <c r="BF70" s="34">
        <v>0</v>
      </c>
      <c r="BG70" s="34">
        <v>0</v>
      </c>
      <c r="BH70" s="34">
        <v>0</v>
      </c>
      <c r="BI70" s="34">
        <f>1170970516.3-BI71-BI72</f>
        <v>1020970516.3</v>
      </c>
      <c r="BJ70" s="34">
        <v>0</v>
      </c>
      <c r="BK70" s="34">
        <v>0</v>
      </c>
      <c r="BL70" s="34">
        <v>0</v>
      </c>
      <c r="BM70" s="34">
        <v>0</v>
      </c>
      <c r="BN70" s="34">
        <v>0</v>
      </c>
      <c r="BO70" s="34">
        <v>0</v>
      </c>
      <c r="BP70" s="34">
        <v>0</v>
      </c>
      <c r="BQ70" s="34">
        <v>0</v>
      </c>
      <c r="BR70" s="34">
        <v>0</v>
      </c>
      <c r="BS70" s="34">
        <v>0</v>
      </c>
      <c r="BT70" s="34">
        <v>0</v>
      </c>
      <c r="BU70" s="77">
        <f t="shared" si="77"/>
        <v>1020970516.3</v>
      </c>
      <c r="BV70" s="34">
        <v>0</v>
      </c>
      <c r="BW70" s="34">
        <v>0</v>
      </c>
      <c r="BX70" s="34">
        <v>0</v>
      </c>
      <c r="BY70" s="34">
        <v>0</v>
      </c>
      <c r="BZ70" s="34">
        <v>1072019042.115</v>
      </c>
      <c r="CA70" s="34">
        <v>0</v>
      </c>
      <c r="CB70" s="34">
        <v>0</v>
      </c>
      <c r="CC70" s="34">
        <v>0</v>
      </c>
      <c r="CD70" s="34">
        <v>0</v>
      </c>
      <c r="CE70" s="34">
        <v>0</v>
      </c>
      <c r="CF70" s="34">
        <v>0</v>
      </c>
      <c r="CG70" s="34">
        <v>0</v>
      </c>
      <c r="CH70" s="34">
        <v>0</v>
      </c>
      <c r="CI70" s="34">
        <v>0</v>
      </c>
      <c r="CJ70" s="34">
        <v>0</v>
      </c>
      <c r="CK70" s="34">
        <v>0</v>
      </c>
      <c r="CL70" s="76">
        <f t="shared" si="78"/>
        <v>1072019042.115</v>
      </c>
      <c r="CM70" s="34">
        <f t="shared" si="61"/>
        <v>0</v>
      </c>
      <c r="CN70" s="34">
        <f t="shared" si="67"/>
        <v>0</v>
      </c>
      <c r="CO70" s="34">
        <f t="shared" si="68"/>
        <v>0</v>
      </c>
      <c r="CP70" s="34">
        <f t="shared" si="69"/>
        <v>0</v>
      </c>
      <c r="CQ70" s="34">
        <f t="shared" si="70"/>
        <v>1125619994.2207501</v>
      </c>
      <c r="CR70" s="34">
        <f t="shared" si="71"/>
        <v>0</v>
      </c>
      <c r="CS70" s="34">
        <f t="shared" si="72"/>
        <v>0</v>
      </c>
      <c r="CT70" s="34">
        <f t="shared" si="82"/>
        <v>0</v>
      </c>
      <c r="CU70" s="34">
        <f t="shared" si="73"/>
        <v>0</v>
      </c>
      <c r="CV70" s="34">
        <f t="shared" si="74"/>
        <v>0</v>
      </c>
      <c r="CW70" s="34">
        <f t="shared" si="75"/>
        <v>0</v>
      </c>
      <c r="CX70" s="34">
        <f t="shared" si="79"/>
        <v>0</v>
      </c>
      <c r="CY70" s="34">
        <f t="shared" si="63"/>
        <v>0</v>
      </c>
      <c r="CZ70" s="34">
        <f t="shared" si="64"/>
        <v>0</v>
      </c>
      <c r="DA70" s="34">
        <f t="shared" si="65"/>
        <v>0</v>
      </c>
      <c r="DB70" s="34">
        <f t="shared" si="66"/>
        <v>0</v>
      </c>
      <c r="DC70" s="75">
        <f t="shared" si="80"/>
        <v>1125619994.2207501</v>
      </c>
      <c r="DD70" s="74">
        <f t="shared" si="81"/>
        <v>4258534212.6357498</v>
      </c>
      <c r="DE70" s="31" t="s">
        <v>26</v>
      </c>
    </row>
    <row r="71" spans="1:109" s="19" customFormat="1" ht="105" x14ac:dyDescent="0.35">
      <c r="A71" s="51" t="s">
        <v>285</v>
      </c>
      <c r="B71" s="51" t="s">
        <v>284</v>
      </c>
      <c r="C71" s="42">
        <v>30010010</v>
      </c>
      <c r="D71" s="50" t="s">
        <v>343</v>
      </c>
      <c r="E71" s="49" t="s">
        <v>342</v>
      </c>
      <c r="F71" s="48">
        <v>94.17</v>
      </c>
      <c r="G71" s="48">
        <v>94.17</v>
      </c>
      <c r="H71" s="156" t="s">
        <v>348</v>
      </c>
      <c r="I71" s="161" t="s">
        <v>340</v>
      </c>
      <c r="J71" s="31" t="s">
        <v>347</v>
      </c>
      <c r="K71" s="45" t="s">
        <v>18</v>
      </c>
      <c r="L71" s="31" t="s">
        <v>38</v>
      </c>
      <c r="M71" s="31" t="s">
        <v>37</v>
      </c>
      <c r="N71" s="45" t="s">
        <v>338</v>
      </c>
      <c r="O71" s="31" t="s">
        <v>337</v>
      </c>
      <c r="P71" s="45" t="s">
        <v>336</v>
      </c>
      <c r="Q71" s="31" t="s">
        <v>335</v>
      </c>
      <c r="R71" s="79">
        <v>4003017</v>
      </c>
      <c r="S71" s="31" t="s">
        <v>346</v>
      </c>
      <c r="T71" s="79">
        <v>400301700</v>
      </c>
      <c r="U71" s="31" t="s">
        <v>346</v>
      </c>
      <c r="V71" s="43" t="s">
        <v>345</v>
      </c>
      <c r="W71" s="155">
        <v>1</v>
      </c>
      <c r="X71" s="155" t="s">
        <v>7</v>
      </c>
      <c r="Y71" s="45">
        <v>2023</v>
      </c>
      <c r="Z71" s="78" t="s">
        <v>30</v>
      </c>
      <c r="AA71" s="45">
        <v>1</v>
      </c>
      <c r="AB71" s="45" t="s">
        <v>116</v>
      </c>
      <c r="AC71" s="45" t="s">
        <v>332</v>
      </c>
      <c r="AD71" s="31" t="s">
        <v>331</v>
      </c>
      <c r="AE71" s="79">
        <v>2023765630037</v>
      </c>
      <c r="AF71" s="78" t="s">
        <v>344</v>
      </c>
      <c r="AG71" s="45">
        <v>1</v>
      </c>
      <c r="AH71" s="45">
        <v>1</v>
      </c>
      <c r="AI71" s="45">
        <v>1</v>
      </c>
      <c r="AJ71" s="45">
        <v>1</v>
      </c>
      <c r="AK71" s="38" t="str">
        <f>+IF(AF71="Incremento",IF((SUM(AG71:AJ71)=AA71),"BIEN","NP"),IF((SUM(AG71:AJ71)/4)=AA71,"BIEN","NP"))</f>
        <v>BIEN</v>
      </c>
      <c r="AL71" s="128"/>
      <c r="AM71" s="127"/>
      <c r="AN71" s="34">
        <v>0</v>
      </c>
      <c r="AO71" s="34">
        <v>0</v>
      </c>
      <c r="AP71" s="34">
        <v>0</v>
      </c>
      <c r="AQ71" s="34">
        <v>0</v>
      </c>
      <c r="AR71" s="34">
        <v>33000000</v>
      </c>
      <c r="AS71" s="34">
        <v>0</v>
      </c>
      <c r="AT71" s="34">
        <v>0</v>
      </c>
      <c r="AU71" s="34">
        <v>0</v>
      </c>
      <c r="AV71" s="34">
        <v>0</v>
      </c>
      <c r="AW71" s="34">
        <v>0</v>
      </c>
      <c r="AX71" s="34">
        <v>0</v>
      </c>
      <c r="AY71" s="34">
        <v>0</v>
      </c>
      <c r="AZ71" s="34">
        <v>0</v>
      </c>
      <c r="BA71" s="34">
        <v>0</v>
      </c>
      <c r="BB71" s="34">
        <v>0</v>
      </c>
      <c r="BC71" s="34">
        <v>0</v>
      </c>
      <c r="BD71" s="77">
        <f t="shared" si="76"/>
        <v>33000000</v>
      </c>
      <c r="BE71" s="34">
        <v>0</v>
      </c>
      <c r="BF71" s="34">
        <v>0</v>
      </c>
      <c r="BG71" s="34">
        <v>0</v>
      </c>
      <c r="BH71" s="34">
        <v>0</v>
      </c>
      <c r="BI71" s="34">
        <v>75000000</v>
      </c>
      <c r="BJ71" s="34">
        <v>0</v>
      </c>
      <c r="BK71" s="34">
        <v>0</v>
      </c>
      <c r="BL71" s="34">
        <v>0</v>
      </c>
      <c r="BM71" s="34">
        <v>0</v>
      </c>
      <c r="BN71" s="34">
        <v>0</v>
      </c>
      <c r="BO71" s="34">
        <v>0</v>
      </c>
      <c r="BP71" s="34">
        <v>0</v>
      </c>
      <c r="BQ71" s="34">
        <v>0</v>
      </c>
      <c r="BR71" s="34">
        <v>0</v>
      </c>
      <c r="BS71" s="34">
        <v>0</v>
      </c>
      <c r="BT71" s="34">
        <v>0</v>
      </c>
      <c r="BU71" s="77">
        <f t="shared" si="77"/>
        <v>75000000</v>
      </c>
      <c r="BV71" s="34">
        <v>0</v>
      </c>
      <c r="BW71" s="34">
        <v>0</v>
      </c>
      <c r="BX71" s="34">
        <v>0</v>
      </c>
      <c r="BY71" s="34">
        <v>0</v>
      </c>
      <c r="BZ71" s="34">
        <v>78750000</v>
      </c>
      <c r="CA71" s="34">
        <v>0</v>
      </c>
      <c r="CB71" s="34">
        <v>0</v>
      </c>
      <c r="CC71" s="34">
        <v>0</v>
      </c>
      <c r="CD71" s="34">
        <v>0</v>
      </c>
      <c r="CE71" s="34">
        <v>0</v>
      </c>
      <c r="CF71" s="34">
        <v>0</v>
      </c>
      <c r="CG71" s="34">
        <v>0</v>
      </c>
      <c r="CH71" s="34">
        <v>0</v>
      </c>
      <c r="CI71" s="34">
        <v>0</v>
      </c>
      <c r="CJ71" s="34">
        <v>0</v>
      </c>
      <c r="CK71" s="34">
        <v>0</v>
      </c>
      <c r="CL71" s="76">
        <f t="shared" si="78"/>
        <v>78750000</v>
      </c>
      <c r="CM71" s="34">
        <f t="shared" si="61"/>
        <v>0</v>
      </c>
      <c r="CN71" s="34">
        <f t="shared" si="67"/>
        <v>0</v>
      </c>
      <c r="CO71" s="34">
        <f t="shared" si="68"/>
        <v>0</v>
      </c>
      <c r="CP71" s="34">
        <f t="shared" si="69"/>
        <v>0</v>
      </c>
      <c r="CQ71" s="34">
        <f t="shared" si="70"/>
        <v>82687500</v>
      </c>
      <c r="CR71" s="34">
        <f t="shared" si="71"/>
        <v>0</v>
      </c>
      <c r="CS71" s="34">
        <f t="shared" si="72"/>
        <v>0</v>
      </c>
      <c r="CT71" s="34">
        <f t="shared" si="82"/>
        <v>0</v>
      </c>
      <c r="CU71" s="34">
        <f t="shared" si="73"/>
        <v>0</v>
      </c>
      <c r="CV71" s="34">
        <f t="shared" si="74"/>
        <v>0</v>
      </c>
      <c r="CW71" s="34">
        <f t="shared" si="75"/>
        <v>0</v>
      </c>
      <c r="CX71" s="34">
        <f t="shared" si="79"/>
        <v>0</v>
      </c>
      <c r="CY71" s="34">
        <f t="shared" si="63"/>
        <v>0</v>
      </c>
      <c r="CZ71" s="34">
        <f t="shared" si="64"/>
        <v>0</v>
      </c>
      <c r="DA71" s="34">
        <f t="shared" si="65"/>
        <v>0</v>
      </c>
      <c r="DB71" s="34">
        <f t="shared" si="66"/>
        <v>0</v>
      </c>
      <c r="DC71" s="75">
        <f t="shared" si="80"/>
        <v>82687500</v>
      </c>
      <c r="DD71" s="74">
        <f t="shared" si="81"/>
        <v>269437500</v>
      </c>
      <c r="DE71" s="31" t="s">
        <v>26</v>
      </c>
    </row>
    <row r="72" spans="1:109" s="19" customFormat="1" ht="105" x14ac:dyDescent="0.35">
      <c r="A72" s="51" t="s">
        <v>285</v>
      </c>
      <c r="B72" s="51" t="s">
        <v>284</v>
      </c>
      <c r="C72" s="42">
        <v>30010010</v>
      </c>
      <c r="D72" s="50" t="s">
        <v>343</v>
      </c>
      <c r="E72" s="49" t="s">
        <v>342</v>
      </c>
      <c r="F72" s="48">
        <v>94.17</v>
      </c>
      <c r="G72" s="48">
        <v>94.17</v>
      </c>
      <c r="H72" s="31" t="s">
        <v>341</v>
      </c>
      <c r="I72" s="160" t="s">
        <v>340</v>
      </c>
      <c r="J72" s="31" t="s">
        <v>339</v>
      </c>
      <c r="K72" s="45" t="s">
        <v>18</v>
      </c>
      <c r="L72" s="31" t="s">
        <v>38</v>
      </c>
      <c r="M72" s="31" t="s">
        <v>37</v>
      </c>
      <c r="N72" s="45" t="s">
        <v>338</v>
      </c>
      <c r="O72" s="31" t="s">
        <v>337</v>
      </c>
      <c r="P72" s="45" t="s">
        <v>336</v>
      </c>
      <c r="Q72" s="31" t="s">
        <v>335</v>
      </c>
      <c r="R72" s="79">
        <v>4003016</v>
      </c>
      <c r="S72" s="31" t="s">
        <v>334</v>
      </c>
      <c r="T72" s="79">
        <v>400301600</v>
      </c>
      <c r="U72" s="31" t="s">
        <v>334</v>
      </c>
      <c r="V72" s="43" t="s">
        <v>333</v>
      </c>
      <c r="W72" s="155">
        <v>1</v>
      </c>
      <c r="X72" s="155" t="s">
        <v>7</v>
      </c>
      <c r="Y72" s="45">
        <v>2023</v>
      </c>
      <c r="Z72" s="78" t="s">
        <v>310</v>
      </c>
      <c r="AA72" s="155">
        <v>1</v>
      </c>
      <c r="AB72" s="45" t="s">
        <v>116</v>
      </c>
      <c r="AC72" s="45" t="s">
        <v>332</v>
      </c>
      <c r="AD72" s="31" t="s">
        <v>331</v>
      </c>
      <c r="AE72" s="79">
        <v>2023765630038</v>
      </c>
      <c r="AF72" s="37" t="s">
        <v>2</v>
      </c>
      <c r="AG72" s="42">
        <v>0</v>
      </c>
      <c r="AH72" s="42">
        <v>1</v>
      </c>
      <c r="AI72" s="42">
        <v>1</v>
      </c>
      <c r="AJ72" s="42">
        <v>1</v>
      </c>
      <c r="AK72" s="38" t="s">
        <v>330</v>
      </c>
      <c r="AL72" s="128"/>
      <c r="AM72" s="127"/>
      <c r="AN72" s="34">
        <v>0</v>
      </c>
      <c r="AO72" s="34">
        <v>0</v>
      </c>
      <c r="AP72" s="34">
        <v>0</v>
      </c>
      <c r="AQ72" s="34">
        <v>0</v>
      </c>
      <c r="AR72" s="34">
        <v>70000000</v>
      </c>
      <c r="AS72" s="34">
        <v>0</v>
      </c>
      <c r="AT72" s="34">
        <v>0</v>
      </c>
      <c r="AU72" s="34">
        <v>0</v>
      </c>
      <c r="AV72" s="34">
        <v>0</v>
      </c>
      <c r="AW72" s="34">
        <v>0</v>
      </c>
      <c r="AX72" s="34">
        <v>0</v>
      </c>
      <c r="AY72" s="34">
        <v>0</v>
      </c>
      <c r="AZ72" s="34">
        <v>0</v>
      </c>
      <c r="BA72" s="34">
        <v>0</v>
      </c>
      <c r="BB72" s="34">
        <v>0</v>
      </c>
      <c r="BC72" s="34">
        <v>0</v>
      </c>
      <c r="BD72" s="77">
        <f t="shared" si="76"/>
        <v>70000000</v>
      </c>
      <c r="BE72" s="34">
        <v>0</v>
      </c>
      <c r="BF72" s="34">
        <v>0</v>
      </c>
      <c r="BG72" s="34">
        <v>0</v>
      </c>
      <c r="BH72" s="34">
        <v>0</v>
      </c>
      <c r="BI72" s="34">
        <v>75000000</v>
      </c>
      <c r="BJ72" s="34">
        <v>0</v>
      </c>
      <c r="BK72" s="34">
        <v>0</v>
      </c>
      <c r="BL72" s="34">
        <v>0</v>
      </c>
      <c r="BM72" s="34">
        <v>0</v>
      </c>
      <c r="BN72" s="34">
        <v>0</v>
      </c>
      <c r="BO72" s="34">
        <v>0</v>
      </c>
      <c r="BP72" s="34">
        <v>0</v>
      </c>
      <c r="BQ72" s="34">
        <v>0</v>
      </c>
      <c r="BR72" s="34">
        <v>0</v>
      </c>
      <c r="BS72" s="34">
        <v>0</v>
      </c>
      <c r="BT72" s="34">
        <v>0</v>
      </c>
      <c r="BU72" s="77">
        <f t="shared" si="77"/>
        <v>75000000</v>
      </c>
      <c r="BV72" s="34">
        <v>0</v>
      </c>
      <c r="BW72" s="34">
        <v>0</v>
      </c>
      <c r="BX72" s="34">
        <v>0</v>
      </c>
      <c r="BY72" s="34">
        <v>0</v>
      </c>
      <c r="BZ72" s="34">
        <v>78750000</v>
      </c>
      <c r="CA72" s="34">
        <v>0</v>
      </c>
      <c r="CB72" s="34">
        <v>0</v>
      </c>
      <c r="CC72" s="34">
        <v>0</v>
      </c>
      <c r="CD72" s="34">
        <v>0</v>
      </c>
      <c r="CE72" s="34">
        <v>0</v>
      </c>
      <c r="CF72" s="34">
        <v>0</v>
      </c>
      <c r="CG72" s="34">
        <v>0</v>
      </c>
      <c r="CH72" s="34">
        <v>0</v>
      </c>
      <c r="CI72" s="34">
        <v>0</v>
      </c>
      <c r="CJ72" s="34">
        <v>0</v>
      </c>
      <c r="CK72" s="34">
        <v>0</v>
      </c>
      <c r="CL72" s="76">
        <f t="shared" si="78"/>
        <v>78750000</v>
      </c>
      <c r="CM72" s="34">
        <f t="shared" si="61"/>
        <v>0</v>
      </c>
      <c r="CN72" s="34">
        <f t="shared" si="67"/>
        <v>0</v>
      </c>
      <c r="CO72" s="34">
        <f t="shared" si="68"/>
        <v>0</v>
      </c>
      <c r="CP72" s="34">
        <f t="shared" si="69"/>
        <v>0</v>
      </c>
      <c r="CQ72" s="34">
        <f t="shared" si="70"/>
        <v>82687500</v>
      </c>
      <c r="CR72" s="34">
        <f t="shared" si="71"/>
        <v>0</v>
      </c>
      <c r="CS72" s="34">
        <f t="shared" si="72"/>
        <v>0</v>
      </c>
      <c r="CT72" s="34">
        <f t="shared" si="82"/>
        <v>0</v>
      </c>
      <c r="CU72" s="34">
        <f t="shared" si="73"/>
        <v>0</v>
      </c>
      <c r="CV72" s="34">
        <f t="shared" si="74"/>
        <v>0</v>
      </c>
      <c r="CW72" s="34">
        <f t="shared" si="75"/>
        <v>0</v>
      </c>
      <c r="CX72" s="34">
        <f t="shared" si="79"/>
        <v>0</v>
      </c>
      <c r="CY72" s="34">
        <f t="shared" si="63"/>
        <v>0</v>
      </c>
      <c r="CZ72" s="34">
        <f t="shared" si="64"/>
        <v>0</v>
      </c>
      <c r="DA72" s="34">
        <f t="shared" si="65"/>
        <v>0</v>
      </c>
      <c r="DB72" s="34">
        <f t="shared" si="66"/>
        <v>0</v>
      </c>
      <c r="DC72" s="75">
        <f t="shared" si="80"/>
        <v>82687500</v>
      </c>
      <c r="DD72" s="74">
        <f t="shared" si="81"/>
        <v>306437500</v>
      </c>
      <c r="DE72" s="31" t="s">
        <v>26</v>
      </c>
    </row>
    <row r="73" spans="1:109" s="52" customFormat="1" ht="126" x14ac:dyDescent="0.35">
      <c r="A73" s="73" t="s">
        <v>285</v>
      </c>
      <c r="B73" s="73" t="s">
        <v>284</v>
      </c>
      <c r="C73" s="64">
        <v>60010011</v>
      </c>
      <c r="D73" s="72" t="s">
        <v>283</v>
      </c>
      <c r="E73" s="71" t="s">
        <v>282</v>
      </c>
      <c r="F73" s="106">
        <v>88.17</v>
      </c>
      <c r="G73" s="106">
        <v>88.17</v>
      </c>
      <c r="H73" s="158" t="s">
        <v>329</v>
      </c>
      <c r="I73" s="53" t="s">
        <v>40</v>
      </c>
      <c r="J73" s="53" t="s">
        <v>39</v>
      </c>
      <c r="K73" s="65" t="s">
        <v>18</v>
      </c>
      <c r="L73" s="53" t="s">
        <v>328</v>
      </c>
      <c r="M73" s="53" t="s">
        <v>37</v>
      </c>
      <c r="N73" s="65" t="s">
        <v>314</v>
      </c>
      <c r="O73" s="53" t="s">
        <v>295</v>
      </c>
      <c r="P73" s="65">
        <v>2402</v>
      </c>
      <c r="Q73" s="53" t="s">
        <v>307</v>
      </c>
      <c r="R73" s="68">
        <v>2402116</v>
      </c>
      <c r="S73" s="53" t="s">
        <v>327</v>
      </c>
      <c r="T73" s="68">
        <v>240211600</v>
      </c>
      <c r="U73" s="53" t="s">
        <v>326</v>
      </c>
      <c r="V73" s="67" t="s">
        <v>325</v>
      </c>
      <c r="W73" s="157">
        <v>1</v>
      </c>
      <c r="X73" s="157" t="s">
        <v>320</v>
      </c>
      <c r="Y73" s="65">
        <v>2023</v>
      </c>
      <c r="Z73" s="66" t="s">
        <v>310</v>
      </c>
      <c r="AA73" s="157">
        <v>12</v>
      </c>
      <c r="AB73" s="65" t="s">
        <v>116</v>
      </c>
      <c r="AC73" s="65" t="s">
        <v>303</v>
      </c>
      <c r="AD73" s="53" t="s">
        <v>302</v>
      </c>
      <c r="AE73" s="159">
        <v>2023765630035</v>
      </c>
      <c r="AF73" s="108" t="s">
        <v>47</v>
      </c>
      <c r="AG73" s="97">
        <v>3</v>
      </c>
      <c r="AH73" s="97">
        <v>3</v>
      </c>
      <c r="AI73" s="97">
        <v>3</v>
      </c>
      <c r="AJ73" s="97">
        <v>3</v>
      </c>
      <c r="AK73" s="60" t="s">
        <v>125</v>
      </c>
      <c r="AL73" s="108"/>
      <c r="AM73" s="107"/>
      <c r="AN73" s="58">
        <v>170000000</v>
      </c>
      <c r="AO73" s="55">
        <v>0</v>
      </c>
      <c r="AP73" s="55">
        <v>0</v>
      </c>
      <c r="AQ73" s="55">
        <v>0</v>
      </c>
      <c r="AR73" s="55">
        <v>0</v>
      </c>
      <c r="AS73" s="55">
        <v>0</v>
      </c>
      <c r="AT73" s="55">
        <v>0</v>
      </c>
      <c r="AU73" s="55">
        <v>0</v>
      </c>
      <c r="AV73" s="55">
        <v>0</v>
      </c>
      <c r="AW73" s="55">
        <v>0</v>
      </c>
      <c r="AX73" s="55">
        <v>0</v>
      </c>
      <c r="AY73" s="55">
        <v>0</v>
      </c>
      <c r="AZ73" s="55">
        <v>0</v>
      </c>
      <c r="BA73" s="55">
        <v>0</v>
      </c>
      <c r="BB73" s="55">
        <v>0</v>
      </c>
      <c r="BC73" s="55">
        <v>0</v>
      </c>
      <c r="BD73" s="57">
        <f t="shared" si="76"/>
        <v>170000000</v>
      </c>
      <c r="BE73" s="55">
        <f>186675000+500000</f>
        <v>187175000</v>
      </c>
      <c r="BF73" s="55">
        <v>0</v>
      </c>
      <c r="BG73" s="55">
        <v>0</v>
      </c>
      <c r="BH73" s="55">
        <v>0</v>
      </c>
      <c r="BI73" s="55">
        <v>0</v>
      </c>
      <c r="BJ73" s="55">
        <v>0</v>
      </c>
      <c r="BK73" s="55">
        <v>0</v>
      </c>
      <c r="BL73" s="55">
        <v>0</v>
      </c>
      <c r="BM73" s="55">
        <v>0</v>
      </c>
      <c r="BN73" s="55">
        <v>0</v>
      </c>
      <c r="BO73" s="55">
        <v>0</v>
      </c>
      <c r="BP73" s="55">
        <v>0</v>
      </c>
      <c r="BQ73" s="55">
        <v>0</v>
      </c>
      <c r="BR73" s="55">
        <v>0</v>
      </c>
      <c r="BS73" s="55">
        <v>0</v>
      </c>
      <c r="BT73" s="55">
        <v>0</v>
      </c>
      <c r="BU73" s="57">
        <f t="shared" si="77"/>
        <v>187175000</v>
      </c>
      <c r="BV73" s="55">
        <v>196033750</v>
      </c>
      <c r="BW73" s="55">
        <v>0</v>
      </c>
      <c r="BX73" s="55">
        <v>0</v>
      </c>
      <c r="BY73" s="55">
        <v>0</v>
      </c>
      <c r="BZ73" s="55">
        <v>0</v>
      </c>
      <c r="CA73" s="55">
        <v>0</v>
      </c>
      <c r="CB73" s="55">
        <v>0</v>
      </c>
      <c r="CC73" s="55">
        <v>0</v>
      </c>
      <c r="CD73" s="55">
        <v>0</v>
      </c>
      <c r="CE73" s="55">
        <v>0</v>
      </c>
      <c r="CF73" s="55">
        <v>0</v>
      </c>
      <c r="CG73" s="55">
        <v>0</v>
      </c>
      <c r="CH73" s="55">
        <v>0</v>
      </c>
      <c r="CI73" s="55">
        <v>0</v>
      </c>
      <c r="CJ73" s="55">
        <v>0</v>
      </c>
      <c r="CK73" s="55">
        <v>0</v>
      </c>
      <c r="CL73" s="56">
        <f t="shared" si="78"/>
        <v>196033750</v>
      </c>
      <c r="CM73" s="55">
        <f>+(BV73*105%)+525000</f>
        <v>206360437.5</v>
      </c>
      <c r="CN73" s="55">
        <f t="shared" si="67"/>
        <v>0</v>
      </c>
      <c r="CO73" s="55">
        <f t="shared" si="68"/>
        <v>0</v>
      </c>
      <c r="CP73" s="55">
        <f t="shared" si="69"/>
        <v>0</v>
      </c>
      <c r="CQ73" s="55">
        <f t="shared" si="70"/>
        <v>0</v>
      </c>
      <c r="CR73" s="55">
        <f t="shared" si="71"/>
        <v>0</v>
      </c>
      <c r="CS73" s="55">
        <f t="shared" si="72"/>
        <v>0</v>
      </c>
      <c r="CT73" s="55">
        <f t="shared" si="82"/>
        <v>0</v>
      </c>
      <c r="CU73" s="55">
        <f t="shared" si="73"/>
        <v>0</v>
      </c>
      <c r="CV73" s="55">
        <f t="shared" si="74"/>
        <v>0</v>
      </c>
      <c r="CW73" s="55">
        <f t="shared" si="75"/>
        <v>0</v>
      </c>
      <c r="CX73" s="55">
        <f t="shared" si="79"/>
        <v>0</v>
      </c>
      <c r="CY73" s="55">
        <f t="shared" si="63"/>
        <v>0</v>
      </c>
      <c r="CZ73" s="55">
        <f t="shared" si="64"/>
        <v>0</v>
      </c>
      <c r="DA73" s="55">
        <f t="shared" si="65"/>
        <v>0</v>
      </c>
      <c r="DB73" s="55">
        <f t="shared" si="66"/>
        <v>0</v>
      </c>
      <c r="DC73" s="54">
        <f t="shared" si="80"/>
        <v>206360437.5</v>
      </c>
      <c r="DD73" s="54">
        <f t="shared" si="81"/>
        <v>759569187.5</v>
      </c>
      <c r="DE73" s="53" t="s">
        <v>26</v>
      </c>
    </row>
    <row r="74" spans="1:109" s="52" customFormat="1" ht="126" x14ac:dyDescent="0.35">
      <c r="A74" s="73" t="s">
        <v>285</v>
      </c>
      <c r="B74" s="73" t="s">
        <v>284</v>
      </c>
      <c r="C74" s="64">
        <v>60010012</v>
      </c>
      <c r="D74" s="72" t="s">
        <v>283</v>
      </c>
      <c r="E74" s="71" t="s">
        <v>282</v>
      </c>
      <c r="F74" s="106">
        <v>88.17</v>
      </c>
      <c r="G74" s="106">
        <v>88.17</v>
      </c>
      <c r="H74" s="53" t="s">
        <v>324</v>
      </c>
      <c r="I74" s="53" t="s">
        <v>40</v>
      </c>
      <c r="J74" s="53" t="s">
        <v>39</v>
      </c>
      <c r="K74" s="65" t="s">
        <v>18</v>
      </c>
      <c r="L74" s="53" t="s">
        <v>38</v>
      </c>
      <c r="M74" s="53" t="s">
        <v>37</v>
      </c>
      <c r="N74" s="65" t="s">
        <v>314</v>
      </c>
      <c r="O74" s="53" t="s">
        <v>295</v>
      </c>
      <c r="P74" s="65" t="s">
        <v>308</v>
      </c>
      <c r="Q74" s="53" t="s">
        <v>307</v>
      </c>
      <c r="R74" s="68">
        <v>2402112</v>
      </c>
      <c r="S74" s="53" t="s">
        <v>323</v>
      </c>
      <c r="T74" s="68">
        <v>240211200</v>
      </c>
      <c r="U74" s="53" t="s">
        <v>322</v>
      </c>
      <c r="V74" s="67" t="s">
        <v>321</v>
      </c>
      <c r="W74" s="157">
        <v>100</v>
      </c>
      <c r="X74" s="157" t="s">
        <v>320</v>
      </c>
      <c r="Y74" s="65">
        <v>2023</v>
      </c>
      <c r="Z74" s="66" t="s">
        <v>319</v>
      </c>
      <c r="AA74" s="157">
        <v>100</v>
      </c>
      <c r="AB74" s="65" t="s">
        <v>116</v>
      </c>
      <c r="AC74" s="65" t="s">
        <v>303</v>
      </c>
      <c r="AD74" s="53" t="s">
        <v>302</v>
      </c>
      <c r="AE74" s="159">
        <v>2023765630034</v>
      </c>
      <c r="AF74" s="62" t="s">
        <v>2</v>
      </c>
      <c r="AG74" s="97">
        <v>25</v>
      </c>
      <c r="AH74" s="97">
        <v>25</v>
      </c>
      <c r="AI74" s="97">
        <v>25</v>
      </c>
      <c r="AJ74" s="97">
        <v>25</v>
      </c>
      <c r="AK74" s="60" t="s">
        <v>125</v>
      </c>
      <c r="AL74" s="108"/>
      <c r="AM74" s="107"/>
      <c r="AN74" s="58">
        <v>200000000</v>
      </c>
      <c r="AO74" s="55">
        <v>0</v>
      </c>
      <c r="AP74" s="55">
        <v>0</v>
      </c>
      <c r="AQ74" s="55">
        <v>0</v>
      </c>
      <c r="AR74" s="55">
        <v>0</v>
      </c>
      <c r="AS74" s="55">
        <v>0</v>
      </c>
      <c r="AT74" s="55">
        <v>0</v>
      </c>
      <c r="AU74" s="55">
        <v>0</v>
      </c>
      <c r="AV74" s="55">
        <v>0</v>
      </c>
      <c r="AW74" s="55">
        <v>0</v>
      </c>
      <c r="AX74" s="55">
        <v>0</v>
      </c>
      <c r="AY74" s="55">
        <v>0</v>
      </c>
      <c r="AZ74" s="55">
        <v>0</v>
      </c>
      <c r="BA74" s="55">
        <v>0</v>
      </c>
      <c r="BB74" s="55">
        <v>0</v>
      </c>
      <c r="BC74" s="55">
        <v>0</v>
      </c>
      <c r="BD74" s="57">
        <f t="shared" si="76"/>
        <v>200000000</v>
      </c>
      <c r="BE74" s="55">
        <f>186675000+500000</f>
        <v>187175000</v>
      </c>
      <c r="BF74" s="55">
        <v>0</v>
      </c>
      <c r="BG74" s="55">
        <v>0</v>
      </c>
      <c r="BH74" s="55">
        <v>0</v>
      </c>
      <c r="BI74" s="55">
        <v>0</v>
      </c>
      <c r="BJ74" s="55">
        <v>0</v>
      </c>
      <c r="BK74" s="55">
        <v>0</v>
      </c>
      <c r="BL74" s="55">
        <v>0</v>
      </c>
      <c r="BM74" s="55">
        <v>0</v>
      </c>
      <c r="BN74" s="55">
        <v>0</v>
      </c>
      <c r="BO74" s="55">
        <v>0</v>
      </c>
      <c r="BP74" s="55">
        <v>0</v>
      </c>
      <c r="BQ74" s="55">
        <v>0</v>
      </c>
      <c r="BR74" s="55">
        <v>0</v>
      </c>
      <c r="BS74" s="55">
        <v>0</v>
      </c>
      <c r="BT74" s="55">
        <v>0</v>
      </c>
      <c r="BU74" s="57">
        <f t="shared" si="77"/>
        <v>187175000</v>
      </c>
      <c r="BV74" s="55">
        <v>196033750</v>
      </c>
      <c r="BW74" s="55">
        <v>0</v>
      </c>
      <c r="BX74" s="55">
        <v>0</v>
      </c>
      <c r="BY74" s="55">
        <v>0</v>
      </c>
      <c r="BZ74" s="55">
        <v>0</v>
      </c>
      <c r="CA74" s="55">
        <v>0</v>
      </c>
      <c r="CB74" s="55">
        <v>0</v>
      </c>
      <c r="CC74" s="55">
        <v>0</v>
      </c>
      <c r="CD74" s="55">
        <v>0</v>
      </c>
      <c r="CE74" s="55">
        <v>0</v>
      </c>
      <c r="CF74" s="55">
        <v>0</v>
      </c>
      <c r="CG74" s="55">
        <v>0</v>
      </c>
      <c r="CH74" s="55">
        <v>0</v>
      </c>
      <c r="CI74" s="55">
        <v>0</v>
      </c>
      <c r="CJ74" s="55">
        <v>0</v>
      </c>
      <c r="CK74" s="55">
        <v>0</v>
      </c>
      <c r="CL74" s="56">
        <f t="shared" si="78"/>
        <v>196033750</v>
      </c>
      <c r="CM74" s="55">
        <f>+(BV74*105%)+525000</f>
        <v>206360437.5</v>
      </c>
      <c r="CN74" s="55">
        <f t="shared" si="67"/>
        <v>0</v>
      </c>
      <c r="CO74" s="55">
        <f t="shared" si="68"/>
        <v>0</v>
      </c>
      <c r="CP74" s="55">
        <f t="shared" si="69"/>
        <v>0</v>
      </c>
      <c r="CQ74" s="55">
        <f t="shared" si="70"/>
        <v>0</v>
      </c>
      <c r="CR74" s="55">
        <f t="shared" si="71"/>
        <v>0</v>
      </c>
      <c r="CS74" s="55">
        <f t="shared" si="72"/>
        <v>0</v>
      </c>
      <c r="CT74" s="55">
        <f t="shared" si="82"/>
        <v>0</v>
      </c>
      <c r="CU74" s="55">
        <f t="shared" si="73"/>
        <v>0</v>
      </c>
      <c r="CV74" s="55">
        <f t="shared" si="74"/>
        <v>0</v>
      </c>
      <c r="CW74" s="55">
        <f t="shared" si="75"/>
        <v>0</v>
      </c>
      <c r="CX74" s="55">
        <f t="shared" si="79"/>
        <v>0</v>
      </c>
      <c r="CY74" s="55">
        <f t="shared" si="63"/>
        <v>0</v>
      </c>
      <c r="CZ74" s="55">
        <f t="shared" si="64"/>
        <v>0</v>
      </c>
      <c r="DA74" s="55">
        <f t="shared" si="65"/>
        <v>0</v>
      </c>
      <c r="DB74" s="55">
        <f t="shared" si="66"/>
        <v>0</v>
      </c>
      <c r="DC74" s="54">
        <f t="shared" si="80"/>
        <v>206360437.5</v>
      </c>
      <c r="DD74" s="54">
        <f t="shared" si="81"/>
        <v>789569187.5</v>
      </c>
      <c r="DE74" s="53" t="s">
        <v>26</v>
      </c>
    </row>
    <row r="75" spans="1:109" s="52" customFormat="1" ht="126" x14ac:dyDescent="0.35">
      <c r="A75" s="73" t="s">
        <v>285</v>
      </c>
      <c r="B75" s="73" t="s">
        <v>284</v>
      </c>
      <c r="C75" s="64">
        <v>120210004</v>
      </c>
      <c r="D75" s="72" t="s">
        <v>184</v>
      </c>
      <c r="E75" s="71" t="s">
        <v>43</v>
      </c>
      <c r="F75" s="106" t="s">
        <v>183</v>
      </c>
      <c r="G75" s="106" t="s">
        <v>183</v>
      </c>
      <c r="H75" s="158" t="s">
        <v>318</v>
      </c>
      <c r="I75" s="53" t="s">
        <v>40</v>
      </c>
      <c r="J75" s="53" t="s">
        <v>39</v>
      </c>
      <c r="K75" s="65" t="s">
        <v>18</v>
      </c>
      <c r="L75" s="53" t="s">
        <v>38</v>
      </c>
      <c r="M75" s="53" t="s">
        <v>37</v>
      </c>
      <c r="N75" s="65" t="s">
        <v>314</v>
      </c>
      <c r="O75" s="53" t="s">
        <v>295</v>
      </c>
      <c r="P75" s="65" t="s">
        <v>308</v>
      </c>
      <c r="Q75" s="53" t="s">
        <v>307</v>
      </c>
      <c r="R75" s="68">
        <v>2402118</v>
      </c>
      <c r="S75" s="53" t="s">
        <v>313</v>
      </c>
      <c r="T75" s="68">
        <v>240211807</v>
      </c>
      <c r="U75" s="53" t="s">
        <v>317</v>
      </c>
      <c r="V75" s="124" t="s">
        <v>316</v>
      </c>
      <c r="W75" s="157">
        <v>0</v>
      </c>
      <c r="X75" s="157" t="s">
        <v>7</v>
      </c>
      <c r="Y75" s="65">
        <v>2023</v>
      </c>
      <c r="Z75" s="66" t="s">
        <v>310</v>
      </c>
      <c r="AA75" s="157">
        <v>1</v>
      </c>
      <c r="AB75" s="65" t="s">
        <v>116</v>
      </c>
      <c r="AC75" s="65" t="s">
        <v>303</v>
      </c>
      <c r="AD75" s="53" t="s">
        <v>302</v>
      </c>
      <c r="AE75" s="97" t="s">
        <v>27</v>
      </c>
      <c r="AF75" s="108" t="s">
        <v>47</v>
      </c>
      <c r="AG75" s="97">
        <v>0</v>
      </c>
      <c r="AH75" s="97">
        <v>1</v>
      </c>
      <c r="AI75" s="97">
        <v>0</v>
      </c>
      <c r="AJ75" s="97">
        <v>0</v>
      </c>
      <c r="AK75" s="60" t="str">
        <f t="shared" ref="AK75:AK80" si="83">+IF(AF75="Incremento",IF((SUM(AG75:AJ75)=AA75),"BIEN","NP"),IF((SUM(AG75:AJ75)/4)=AA75,"BIEN","NP"))</f>
        <v>NP</v>
      </c>
      <c r="AL75" s="108"/>
      <c r="AM75" s="107"/>
      <c r="AN75" s="55">
        <v>0</v>
      </c>
      <c r="AO75" s="55">
        <v>0</v>
      </c>
      <c r="AP75" s="55">
        <v>0</v>
      </c>
      <c r="AQ75" s="55">
        <v>0</v>
      </c>
      <c r="AR75" s="55">
        <v>0</v>
      </c>
      <c r="AS75" s="55">
        <v>0</v>
      </c>
      <c r="AT75" s="55">
        <v>0</v>
      </c>
      <c r="AU75" s="55">
        <v>0</v>
      </c>
      <c r="AV75" s="55">
        <v>0</v>
      </c>
      <c r="AW75" s="55">
        <v>0</v>
      </c>
      <c r="AX75" s="55">
        <v>0</v>
      </c>
      <c r="AY75" s="55">
        <v>0</v>
      </c>
      <c r="AZ75" s="55">
        <v>0</v>
      </c>
      <c r="BA75" s="55">
        <v>0</v>
      </c>
      <c r="BB75" s="55">
        <v>0</v>
      </c>
      <c r="BC75" s="55">
        <v>0</v>
      </c>
      <c r="BD75" s="57">
        <f t="shared" si="76"/>
        <v>0</v>
      </c>
      <c r="BE75" s="55">
        <v>5000000</v>
      </c>
      <c r="BF75" s="55">
        <v>0</v>
      </c>
      <c r="BG75" s="55">
        <v>0</v>
      </c>
      <c r="BH75" s="55">
        <v>0</v>
      </c>
      <c r="BI75" s="55">
        <v>0</v>
      </c>
      <c r="BJ75" s="55">
        <v>0</v>
      </c>
      <c r="BK75" s="55">
        <v>0</v>
      </c>
      <c r="BL75" s="55">
        <v>0</v>
      </c>
      <c r="BM75" s="55">
        <v>0</v>
      </c>
      <c r="BN75" s="55">
        <v>0</v>
      </c>
      <c r="BO75" s="55">
        <v>0</v>
      </c>
      <c r="BP75" s="55">
        <v>0</v>
      </c>
      <c r="BQ75" s="55">
        <v>0</v>
      </c>
      <c r="BR75" s="55">
        <v>0</v>
      </c>
      <c r="BS75" s="55">
        <v>0</v>
      </c>
      <c r="BT75" s="55">
        <v>0</v>
      </c>
      <c r="BU75" s="57">
        <f t="shared" si="77"/>
        <v>5000000</v>
      </c>
      <c r="BV75" s="55">
        <v>5250000</v>
      </c>
      <c r="BW75" s="55">
        <v>0</v>
      </c>
      <c r="BX75" s="55">
        <v>0</v>
      </c>
      <c r="BY75" s="55">
        <v>0</v>
      </c>
      <c r="BZ75" s="55">
        <v>0</v>
      </c>
      <c r="CA75" s="55">
        <v>0</v>
      </c>
      <c r="CB75" s="55">
        <v>0</v>
      </c>
      <c r="CC75" s="55">
        <v>0</v>
      </c>
      <c r="CD75" s="55">
        <v>0</v>
      </c>
      <c r="CE75" s="55">
        <v>0</v>
      </c>
      <c r="CF75" s="55">
        <v>0</v>
      </c>
      <c r="CG75" s="55">
        <v>0</v>
      </c>
      <c r="CH75" s="55">
        <v>0</v>
      </c>
      <c r="CI75" s="55">
        <v>0</v>
      </c>
      <c r="CJ75" s="55">
        <v>0</v>
      </c>
      <c r="CK75" s="55">
        <v>0</v>
      </c>
      <c r="CL75" s="56">
        <f t="shared" si="78"/>
        <v>5250000</v>
      </c>
      <c r="CM75" s="55">
        <f t="shared" ref="CM75:CM84" si="84">+BV75*105%</f>
        <v>5512500</v>
      </c>
      <c r="CN75" s="55">
        <f t="shared" si="67"/>
        <v>0</v>
      </c>
      <c r="CO75" s="55">
        <f t="shared" si="68"/>
        <v>0</v>
      </c>
      <c r="CP75" s="55">
        <f t="shared" si="69"/>
        <v>0</v>
      </c>
      <c r="CQ75" s="55">
        <f t="shared" si="70"/>
        <v>0</v>
      </c>
      <c r="CR75" s="55">
        <f t="shared" si="71"/>
        <v>0</v>
      </c>
      <c r="CS75" s="55">
        <f t="shared" si="72"/>
        <v>0</v>
      </c>
      <c r="CT75" s="55">
        <f t="shared" si="82"/>
        <v>0</v>
      </c>
      <c r="CU75" s="55">
        <f t="shared" si="73"/>
        <v>0</v>
      </c>
      <c r="CV75" s="55">
        <f t="shared" si="74"/>
        <v>0</v>
      </c>
      <c r="CW75" s="55">
        <f t="shared" si="75"/>
        <v>0</v>
      </c>
      <c r="CX75" s="55">
        <f t="shared" si="79"/>
        <v>0</v>
      </c>
      <c r="CY75" s="55">
        <f t="shared" si="63"/>
        <v>0</v>
      </c>
      <c r="CZ75" s="55">
        <f t="shared" si="64"/>
        <v>0</v>
      </c>
      <c r="DA75" s="55">
        <f t="shared" si="65"/>
        <v>0</v>
      </c>
      <c r="DB75" s="55">
        <f t="shared" si="66"/>
        <v>0</v>
      </c>
      <c r="DC75" s="54">
        <f t="shared" si="80"/>
        <v>5512500</v>
      </c>
      <c r="DD75" s="54">
        <f t="shared" si="81"/>
        <v>15762500</v>
      </c>
      <c r="DE75" s="53" t="s">
        <v>26</v>
      </c>
    </row>
    <row r="76" spans="1:109" s="52" customFormat="1" ht="126" x14ac:dyDescent="0.35">
      <c r="A76" s="73" t="s">
        <v>285</v>
      </c>
      <c r="B76" s="73" t="s">
        <v>284</v>
      </c>
      <c r="C76" s="64">
        <v>60010012</v>
      </c>
      <c r="D76" s="72" t="s">
        <v>283</v>
      </c>
      <c r="E76" s="71" t="s">
        <v>282</v>
      </c>
      <c r="F76" s="106">
        <v>88.17</v>
      </c>
      <c r="G76" s="106">
        <v>88.17</v>
      </c>
      <c r="H76" s="53" t="s">
        <v>315</v>
      </c>
      <c r="I76" s="53" t="s">
        <v>40</v>
      </c>
      <c r="J76" s="53" t="s">
        <v>39</v>
      </c>
      <c r="K76" s="65" t="s">
        <v>18</v>
      </c>
      <c r="L76" s="53" t="s">
        <v>38</v>
      </c>
      <c r="M76" s="53" t="s">
        <v>37</v>
      </c>
      <c r="N76" s="65" t="s">
        <v>314</v>
      </c>
      <c r="O76" s="53" t="s">
        <v>295</v>
      </c>
      <c r="P76" s="65" t="s">
        <v>308</v>
      </c>
      <c r="Q76" s="53" t="s">
        <v>307</v>
      </c>
      <c r="R76" s="68">
        <v>2402118</v>
      </c>
      <c r="S76" s="53" t="s">
        <v>313</v>
      </c>
      <c r="T76" s="68">
        <v>240211820</v>
      </c>
      <c r="U76" s="53" t="s">
        <v>312</v>
      </c>
      <c r="V76" s="124" t="s">
        <v>311</v>
      </c>
      <c r="W76" s="157">
        <v>0</v>
      </c>
      <c r="X76" s="157" t="s">
        <v>7</v>
      </c>
      <c r="Y76" s="65">
        <v>2023</v>
      </c>
      <c r="Z76" s="66" t="s">
        <v>310</v>
      </c>
      <c r="AA76" s="157">
        <v>10</v>
      </c>
      <c r="AB76" s="65" t="s">
        <v>116</v>
      </c>
      <c r="AC76" s="65" t="s">
        <v>303</v>
      </c>
      <c r="AD76" s="53" t="s">
        <v>302</v>
      </c>
      <c r="AE76" s="97" t="s">
        <v>27</v>
      </c>
      <c r="AF76" s="108" t="s">
        <v>47</v>
      </c>
      <c r="AG76" s="97">
        <v>0</v>
      </c>
      <c r="AH76" s="97">
        <v>3</v>
      </c>
      <c r="AI76" s="97">
        <v>3</v>
      </c>
      <c r="AJ76" s="97">
        <v>4</v>
      </c>
      <c r="AK76" s="60" t="str">
        <f t="shared" si="83"/>
        <v>NP</v>
      </c>
      <c r="AL76" s="108"/>
      <c r="AM76" s="107"/>
      <c r="AN76" s="55">
        <v>0</v>
      </c>
      <c r="AO76" s="55">
        <v>0</v>
      </c>
      <c r="AP76" s="55">
        <v>0</v>
      </c>
      <c r="AQ76" s="55">
        <v>0</v>
      </c>
      <c r="AR76" s="55">
        <v>0</v>
      </c>
      <c r="AS76" s="55">
        <v>0</v>
      </c>
      <c r="AT76" s="55">
        <v>0</v>
      </c>
      <c r="AU76" s="55">
        <v>0</v>
      </c>
      <c r="AV76" s="55">
        <v>0</v>
      </c>
      <c r="AW76" s="55">
        <v>0</v>
      </c>
      <c r="AX76" s="55">
        <v>0</v>
      </c>
      <c r="AY76" s="55">
        <v>0</v>
      </c>
      <c r="AZ76" s="55">
        <v>0</v>
      </c>
      <c r="BA76" s="55">
        <v>0</v>
      </c>
      <c r="BB76" s="55">
        <v>0</v>
      </c>
      <c r="BC76" s="55">
        <v>0</v>
      </c>
      <c r="BD76" s="57">
        <f t="shared" si="76"/>
        <v>0</v>
      </c>
      <c r="BE76" s="55">
        <v>5000000</v>
      </c>
      <c r="BF76" s="55">
        <v>0</v>
      </c>
      <c r="BG76" s="55">
        <v>0</v>
      </c>
      <c r="BH76" s="55">
        <v>0</v>
      </c>
      <c r="BI76" s="55">
        <v>0</v>
      </c>
      <c r="BJ76" s="55">
        <v>0</v>
      </c>
      <c r="BK76" s="55">
        <v>0</v>
      </c>
      <c r="BL76" s="55">
        <v>0</v>
      </c>
      <c r="BM76" s="55">
        <v>0</v>
      </c>
      <c r="BN76" s="55">
        <v>0</v>
      </c>
      <c r="BO76" s="55">
        <v>0</v>
      </c>
      <c r="BP76" s="55">
        <v>0</v>
      </c>
      <c r="BQ76" s="55">
        <v>0</v>
      </c>
      <c r="BR76" s="55">
        <v>0</v>
      </c>
      <c r="BS76" s="55">
        <v>0</v>
      </c>
      <c r="BT76" s="55">
        <v>0</v>
      </c>
      <c r="BU76" s="57">
        <f t="shared" si="77"/>
        <v>5000000</v>
      </c>
      <c r="BV76" s="55">
        <v>5250000</v>
      </c>
      <c r="BW76" s="55">
        <v>0</v>
      </c>
      <c r="BX76" s="55">
        <v>0</v>
      </c>
      <c r="BY76" s="55">
        <v>0</v>
      </c>
      <c r="BZ76" s="55">
        <v>0</v>
      </c>
      <c r="CA76" s="55">
        <v>0</v>
      </c>
      <c r="CB76" s="55">
        <v>0</v>
      </c>
      <c r="CC76" s="55">
        <v>0</v>
      </c>
      <c r="CD76" s="55">
        <v>0</v>
      </c>
      <c r="CE76" s="55">
        <v>0</v>
      </c>
      <c r="CF76" s="55">
        <v>0</v>
      </c>
      <c r="CG76" s="55">
        <v>0</v>
      </c>
      <c r="CH76" s="55">
        <v>0</v>
      </c>
      <c r="CI76" s="55">
        <v>0</v>
      </c>
      <c r="CJ76" s="55">
        <v>0</v>
      </c>
      <c r="CK76" s="55">
        <v>0</v>
      </c>
      <c r="CL76" s="56">
        <f t="shared" si="78"/>
        <v>5250000</v>
      </c>
      <c r="CM76" s="55">
        <f t="shared" si="84"/>
        <v>5512500</v>
      </c>
      <c r="CN76" s="55">
        <f t="shared" si="67"/>
        <v>0</v>
      </c>
      <c r="CO76" s="55">
        <f t="shared" si="68"/>
        <v>0</v>
      </c>
      <c r="CP76" s="55">
        <f t="shared" si="69"/>
        <v>0</v>
      </c>
      <c r="CQ76" s="55">
        <f t="shared" si="70"/>
        <v>0</v>
      </c>
      <c r="CR76" s="55">
        <f t="shared" si="71"/>
        <v>0</v>
      </c>
      <c r="CS76" s="55">
        <f t="shared" si="72"/>
        <v>0</v>
      </c>
      <c r="CT76" s="55">
        <f t="shared" si="82"/>
        <v>0</v>
      </c>
      <c r="CU76" s="55">
        <f t="shared" si="73"/>
        <v>0</v>
      </c>
      <c r="CV76" s="55">
        <f t="shared" si="74"/>
        <v>0</v>
      </c>
      <c r="CW76" s="55">
        <f t="shared" si="75"/>
        <v>0</v>
      </c>
      <c r="CX76" s="55">
        <f t="shared" si="79"/>
        <v>0</v>
      </c>
      <c r="CY76" s="55">
        <f t="shared" si="63"/>
        <v>0</v>
      </c>
      <c r="CZ76" s="55">
        <f t="shared" si="64"/>
        <v>0</v>
      </c>
      <c r="DA76" s="55">
        <f t="shared" si="65"/>
        <v>0</v>
      </c>
      <c r="DB76" s="55">
        <f t="shared" si="66"/>
        <v>0</v>
      </c>
      <c r="DC76" s="54">
        <f t="shared" si="80"/>
        <v>5512500</v>
      </c>
      <c r="DD76" s="54">
        <f t="shared" si="81"/>
        <v>15762500</v>
      </c>
      <c r="DE76" s="53" t="s">
        <v>26</v>
      </c>
    </row>
    <row r="77" spans="1:109" s="52" customFormat="1" ht="126" x14ac:dyDescent="0.35">
      <c r="A77" s="73" t="s">
        <v>285</v>
      </c>
      <c r="B77" s="73" t="s">
        <v>284</v>
      </c>
      <c r="C77" s="64">
        <v>60010012</v>
      </c>
      <c r="D77" s="72" t="s">
        <v>283</v>
      </c>
      <c r="E77" s="71" t="s">
        <v>282</v>
      </c>
      <c r="F77" s="106">
        <v>88.17</v>
      </c>
      <c r="G77" s="106">
        <v>88.17</v>
      </c>
      <c r="H77" s="53" t="s">
        <v>309</v>
      </c>
      <c r="I77" s="53" t="s">
        <v>40</v>
      </c>
      <c r="J77" s="53" t="s">
        <v>39</v>
      </c>
      <c r="K77" s="65" t="s">
        <v>18</v>
      </c>
      <c r="L77" s="53" t="s">
        <v>38</v>
      </c>
      <c r="M77" s="53" t="s">
        <v>37</v>
      </c>
      <c r="N77" s="65">
        <v>24</v>
      </c>
      <c r="O77" s="53" t="s">
        <v>295</v>
      </c>
      <c r="P77" s="65" t="s">
        <v>308</v>
      </c>
      <c r="Q77" s="53" t="s">
        <v>307</v>
      </c>
      <c r="R77" s="68">
        <v>2402045</v>
      </c>
      <c r="S77" s="53" t="s">
        <v>306</v>
      </c>
      <c r="T77" s="68">
        <v>240204500</v>
      </c>
      <c r="U77" s="53" t="s">
        <v>305</v>
      </c>
      <c r="V77" s="124" t="s">
        <v>304</v>
      </c>
      <c r="W77" s="157">
        <v>0</v>
      </c>
      <c r="X77" s="157" t="s">
        <v>7</v>
      </c>
      <c r="Y77" s="65">
        <v>2023</v>
      </c>
      <c r="Z77" s="66" t="s">
        <v>233</v>
      </c>
      <c r="AA77" s="157">
        <v>1</v>
      </c>
      <c r="AB77" s="65" t="s">
        <v>116</v>
      </c>
      <c r="AC77" s="65" t="s">
        <v>303</v>
      </c>
      <c r="AD77" s="53" t="s">
        <v>302</v>
      </c>
      <c r="AE77" s="97" t="s">
        <v>27</v>
      </c>
      <c r="AF77" s="108" t="s">
        <v>47</v>
      </c>
      <c r="AG77" s="97">
        <v>0</v>
      </c>
      <c r="AH77" s="97">
        <v>1</v>
      </c>
      <c r="AI77" s="97">
        <v>1</v>
      </c>
      <c r="AJ77" s="97">
        <v>1</v>
      </c>
      <c r="AK77" s="60" t="str">
        <f t="shared" si="83"/>
        <v>NP</v>
      </c>
      <c r="AL77" s="108"/>
      <c r="AM77" s="107"/>
      <c r="AN77" s="55">
        <v>0</v>
      </c>
      <c r="AO77" s="55">
        <v>0</v>
      </c>
      <c r="AP77" s="55">
        <v>0</v>
      </c>
      <c r="AQ77" s="55">
        <v>0</v>
      </c>
      <c r="AR77" s="55">
        <v>0</v>
      </c>
      <c r="AS77" s="55">
        <v>0</v>
      </c>
      <c r="AT77" s="55">
        <v>0</v>
      </c>
      <c r="AU77" s="55">
        <v>0</v>
      </c>
      <c r="AV77" s="55">
        <v>0</v>
      </c>
      <c r="AW77" s="55">
        <v>0</v>
      </c>
      <c r="AX77" s="55">
        <v>0</v>
      </c>
      <c r="AY77" s="55">
        <v>0</v>
      </c>
      <c r="AZ77" s="55">
        <v>0</v>
      </c>
      <c r="BA77" s="55">
        <v>0</v>
      </c>
      <c r="BB77" s="55">
        <v>0</v>
      </c>
      <c r="BC77" s="55">
        <v>0</v>
      </c>
      <c r="BD77" s="57">
        <f t="shared" si="76"/>
        <v>0</v>
      </c>
      <c r="BE77" s="55">
        <v>5000000</v>
      </c>
      <c r="BF77" s="55">
        <v>0</v>
      </c>
      <c r="BG77" s="55">
        <v>0</v>
      </c>
      <c r="BH77" s="55">
        <v>0</v>
      </c>
      <c r="BI77" s="55">
        <v>0</v>
      </c>
      <c r="BJ77" s="55">
        <v>0</v>
      </c>
      <c r="BK77" s="55">
        <v>0</v>
      </c>
      <c r="BL77" s="55">
        <v>0</v>
      </c>
      <c r="BM77" s="55">
        <v>0</v>
      </c>
      <c r="BN77" s="55">
        <v>0</v>
      </c>
      <c r="BO77" s="55">
        <v>0</v>
      </c>
      <c r="BP77" s="55">
        <v>0</v>
      </c>
      <c r="BQ77" s="55">
        <v>0</v>
      </c>
      <c r="BR77" s="55">
        <v>0</v>
      </c>
      <c r="BS77" s="55">
        <v>0</v>
      </c>
      <c r="BT77" s="55">
        <v>0</v>
      </c>
      <c r="BU77" s="57">
        <f t="shared" si="77"/>
        <v>5000000</v>
      </c>
      <c r="BV77" s="55">
        <v>5250000</v>
      </c>
      <c r="BW77" s="55">
        <v>0</v>
      </c>
      <c r="BX77" s="55">
        <v>0</v>
      </c>
      <c r="BY77" s="55">
        <v>0</v>
      </c>
      <c r="BZ77" s="55">
        <v>0</v>
      </c>
      <c r="CA77" s="55">
        <v>0</v>
      </c>
      <c r="CB77" s="55">
        <v>0</v>
      </c>
      <c r="CC77" s="55">
        <v>0</v>
      </c>
      <c r="CD77" s="55">
        <v>0</v>
      </c>
      <c r="CE77" s="55">
        <v>0</v>
      </c>
      <c r="CF77" s="55">
        <v>0</v>
      </c>
      <c r="CG77" s="55">
        <v>0</v>
      </c>
      <c r="CH77" s="55">
        <v>0</v>
      </c>
      <c r="CI77" s="55">
        <v>0</v>
      </c>
      <c r="CJ77" s="55">
        <v>0</v>
      </c>
      <c r="CK77" s="55">
        <v>0</v>
      </c>
      <c r="CL77" s="56">
        <f t="shared" si="78"/>
        <v>5250000</v>
      </c>
      <c r="CM77" s="55">
        <f t="shared" si="84"/>
        <v>5512500</v>
      </c>
      <c r="CN77" s="55">
        <f t="shared" si="67"/>
        <v>0</v>
      </c>
      <c r="CO77" s="55">
        <f t="shared" si="68"/>
        <v>0</v>
      </c>
      <c r="CP77" s="55">
        <f t="shared" si="69"/>
        <v>0</v>
      </c>
      <c r="CQ77" s="55">
        <f t="shared" si="70"/>
        <v>0</v>
      </c>
      <c r="CR77" s="55">
        <f t="shared" si="71"/>
        <v>0</v>
      </c>
      <c r="CS77" s="55">
        <f t="shared" si="72"/>
        <v>0</v>
      </c>
      <c r="CT77" s="55">
        <f t="shared" si="82"/>
        <v>0</v>
      </c>
      <c r="CU77" s="55">
        <f t="shared" si="73"/>
        <v>0</v>
      </c>
      <c r="CV77" s="55">
        <f t="shared" si="74"/>
        <v>0</v>
      </c>
      <c r="CW77" s="55">
        <f t="shared" si="75"/>
        <v>0</v>
      </c>
      <c r="CX77" s="55">
        <f t="shared" si="79"/>
        <v>0</v>
      </c>
      <c r="CY77" s="55">
        <f t="shared" si="63"/>
        <v>0</v>
      </c>
      <c r="CZ77" s="55">
        <f t="shared" si="64"/>
        <v>0</v>
      </c>
      <c r="DA77" s="55">
        <f t="shared" si="65"/>
        <v>0</v>
      </c>
      <c r="DB77" s="55">
        <f t="shared" si="66"/>
        <v>0</v>
      </c>
      <c r="DC77" s="54">
        <f t="shared" si="80"/>
        <v>5512500</v>
      </c>
      <c r="DD77" s="54">
        <f t="shared" si="81"/>
        <v>15762500</v>
      </c>
      <c r="DE77" s="53" t="s">
        <v>26</v>
      </c>
    </row>
    <row r="78" spans="1:109" s="19" customFormat="1" ht="189" x14ac:dyDescent="0.35">
      <c r="A78" s="51" t="s">
        <v>285</v>
      </c>
      <c r="B78" s="51" t="s">
        <v>284</v>
      </c>
      <c r="C78" s="42">
        <v>60010011</v>
      </c>
      <c r="D78" s="50" t="s">
        <v>283</v>
      </c>
      <c r="E78" s="49" t="s">
        <v>282</v>
      </c>
      <c r="F78" s="101">
        <v>88.17</v>
      </c>
      <c r="G78" s="101">
        <v>88.17</v>
      </c>
      <c r="H78" s="156" t="s">
        <v>281</v>
      </c>
      <c r="I78" s="31" t="s">
        <v>280</v>
      </c>
      <c r="J78" s="31" t="s">
        <v>301</v>
      </c>
      <c r="K78" s="45" t="s">
        <v>197</v>
      </c>
      <c r="L78" s="31" t="s">
        <v>278</v>
      </c>
      <c r="M78" s="31" t="s">
        <v>53</v>
      </c>
      <c r="N78" s="45">
        <v>24</v>
      </c>
      <c r="O78" s="31" t="s">
        <v>295</v>
      </c>
      <c r="P78" s="45">
        <v>2409</v>
      </c>
      <c r="Q78" s="31" t="s">
        <v>293</v>
      </c>
      <c r="R78" s="79">
        <v>2409022</v>
      </c>
      <c r="S78" s="31" t="s">
        <v>300</v>
      </c>
      <c r="T78" s="79">
        <v>240902202</v>
      </c>
      <c r="U78" s="31" t="s">
        <v>299</v>
      </c>
      <c r="V78" s="43" t="s">
        <v>298</v>
      </c>
      <c r="W78" s="155">
        <v>1</v>
      </c>
      <c r="X78" s="155" t="s">
        <v>7</v>
      </c>
      <c r="Y78" s="45">
        <v>2023</v>
      </c>
      <c r="Z78" s="78" t="s">
        <v>297</v>
      </c>
      <c r="AA78" s="155">
        <v>1</v>
      </c>
      <c r="AB78" s="45" t="s">
        <v>5</v>
      </c>
      <c r="AC78" s="45" t="s">
        <v>287</v>
      </c>
      <c r="AD78" s="31" t="s">
        <v>286</v>
      </c>
      <c r="AE78" s="83">
        <v>2024765630029</v>
      </c>
      <c r="AF78" s="37" t="s">
        <v>2</v>
      </c>
      <c r="AG78" s="129">
        <v>1</v>
      </c>
      <c r="AH78" s="129">
        <v>1</v>
      </c>
      <c r="AI78" s="129">
        <v>1</v>
      </c>
      <c r="AJ78" s="129">
        <v>1</v>
      </c>
      <c r="AK78" s="38" t="str">
        <f t="shared" si="83"/>
        <v>BIEN</v>
      </c>
      <c r="AL78" s="128"/>
      <c r="AM78" s="127"/>
      <c r="AN78" s="34">
        <v>20000000</v>
      </c>
      <c r="AO78" s="34">
        <v>0</v>
      </c>
      <c r="AP78" s="34">
        <v>0</v>
      </c>
      <c r="AQ78" s="34">
        <v>0</v>
      </c>
      <c r="AR78" s="34">
        <v>0</v>
      </c>
      <c r="AS78" s="34">
        <v>0</v>
      </c>
      <c r="AT78" s="34">
        <v>0</v>
      </c>
      <c r="AU78" s="34">
        <v>100000000</v>
      </c>
      <c r="AV78" s="34">
        <v>0</v>
      </c>
      <c r="AW78" s="34">
        <v>0</v>
      </c>
      <c r="AX78" s="34">
        <v>0</v>
      </c>
      <c r="AY78" s="34">
        <v>0</v>
      </c>
      <c r="AZ78" s="34">
        <v>0</v>
      </c>
      <c r="BA78" s="34">
        <v>0</v>
      </c>
      <c r="BB78" s="34">
        <v>0</v>
      </c>
      <c r="BC78" s="34">
        <v>0</v>
      </c>
      <c r="BD78" s="77">
        <f t="shared" si="76"/>
        <v>120000000</v>
      </c>
      <c r="BE78" s="34">
        <v>21100000</v>
      </c>
      <c r="BF78" s="34">
        <v>0</v>
      </c>
      <c r="BG78" s="34">
        <v>0</v>
      </c>
      <c r="BH78" s="34">
        <v>0</v>
      </c>
      <c r="BI78" s="34">
        <v>0</v>
      </c>
      <c r="BJ78" s="34">
        <v>0</v>
      </c>
      <c r="BK78" s="34">
        <v>0</v>
      </c>
      <c r="BL78" s="34">
        <v>105500000</v>
      </c>
      <c r="BM78" s="34">
        <v>0</v>
      </c>
      <c r="BN78" s="34">
        <v>0</v>
      </c>
      <c r="BO78" s="34">
        <v>0</v>
      </c>
      <c r="BP78" s="34">
        <v>0</v>
      </c>
      <c r="BQ78" s="34">
        <v>0</v>
      </c>
      <c r="BR78" s="34">
        <v>0</v>
      </c>
      <c r="BS78" s="34">
        <v>0</v>
      </c>
      <c r="BT78" s="34">
        <v>0</v>
      </c>
      <c r="BU78" s="77">
        <f t="shared" si="77"/>
        <v>126600000</v>
      </c>
      <c r="BV78" s="34">
        <v>22155000</v>
      </c>
      <c r="BW78" s="34">
        <v>0</v>
      </c>
      <c r="BX78" s="34">
        <v>0</v>
      </c>
      <c r="BY78" s="34">
        <v>0</v>
      </c>
      <c r="BZ78" s="34">
        <v>0</v>
      </c>
      <c r="CA78" s="34">
        <v>0</v>
      </c>
      <c r="CB78" s="34">
        <v>0</v>
      </c>
      <c r="CC78" s="34">
        <v>110775000</v>
      </c>
      <c r="CD78" s="34">
        <v>0</v>
      </c>
      <c r="CE78" s="34">
        <v>0</v>
      </c>
      <c r="CF78" s="34">
        <v>0</v>
      </c>
      <c r="CG78" s="34">
        <v>0</v>
      </c>
      <c r="CH78" s="34">
        <v>0</v>
      </c>
      <c r="CI78" s="34">
        <v>0</v>
      </c>
      <c r="CJ78" s="34">
        <v>0</v>
      </c>
      <c r="CK78" s="34">
        <v>0</v>
      </c>
      <c r="CL78" s="76">
        <f t="shared" si="78"/>
        <v>132930000</v>
      </c>
      <c r="CM78" s="34">
        <f t="shared" si="84"/>
        <v>23262750</v>
      </c>
      <c r="CN78" s="34">
        <f t="shared" si="67"/>
        <v>0</v>
      </c>
      <c r="CO78" s="34">
        <f t="shared" si="68"/>
        <v>0</v>
      </c>
      <c r="CP78" s="34">
        <f t="shared" si="69"/>
        <v>0</v>
      </c>
      <c r="CQ78" s="34">
        <f t="shared" si="70"/>
        <v>0</v>
      </c>
      <c r="CR78" s="34">
        <f t="shared" si="71"/>
        <v>0</v>
      </c>
      <c r="CS78" s="34">
        <f t="shared" si="72"/>
        <v>0</v>
      </c>
      <c r="CT78" s="34">
        <f t="shared" si="82"/>
        <v>116313750</v>
      </c>
      <c r="CU78" s="34">
        <f t="shared" si="73"/>
        <v>0</v>
      </c>
      <c r="CV78" s="34">
        <f t="shared" si="74"/>
        <v>0</v>
      </c>
      <c r="CW78" s="34">
        <f t="shared" si="75"/>
        <v>0</v>
      </c>
      <c r="CX78" s="34">
        <f t="shared" si="79"/>
        <v>0</v>
      </c>
      <c r="CY78" s="34">
        <f t="shared" si="63"/>
        <v>0</v>
      </c>
      <c r="CZ78" s="34">
        <f t="shared" si="64"/>
        <v>0</v>
      </c>
      <c r="DA78" s="34">
        <f t="shared" si="65"/>
        <v>0</v>
      </c>
      <c r="DB78" s="34">
        <f t="shared" si="66"/>
        <v>0</v>
      </c>
      <c r="DC78" s="75">
        <f t="shared" si="80"/>
        <v>139576500</v>
      </c>
      <c r="DD78" s="74">
        <f t="shared" si="81"/>
        <v>519106500</v>
      </c>
      <c r="DE78" s="31" t="s">
        <v>275</v>
      </c>
    </row>
    <row r="79" spans="1:109" s="19" customFormat="1" ht="189" x14ac:dyDescent="0.35">
      <c r="A79" s="51" t="s">
        <v>285</v>
      </c>
      <c r="B79" s="51" t="s">
        <v>284</v>
      </c>
      <c r="C79" s="42">
        <v>60010012</v>
      </c>
      <c r="D79" s="50" t="s">
        <v>283</v>
      </c>
      <c r="E79" s="49" t="s">
        <v>282</v>
      </c>
      <c r="F79" s="101">
        <v>88.17</v>
      </c>
      <c r="G79" s="101">
        <v>88.17</v>
      </c>
      <c r="H79" s="31" t="s">
        <v>41</v>
      </c>
      <c r="I79" s="31" t="s">
        <v>280</v>
      </c>
      <c r="J79" s="31" t="s">
        <v>296</v>
      </c>
      <c r="K79" s="45" t="s">
        <v>197</v>
      </c>
      <c r="L79" s="31" t="s">
        <v>278</v>
      </c>
      <c r="M79" s="31">
        <v>49176</v>
      </c>
      <c r="N79" s="45">
        <v>24</v>
      </c>
      <c r="O79" s="31" t="s">
        <v>295</v>
      </c>
      <c r="P79" s="45" t="s">
        <v>294</v>
      </c>
      <c r="Q79" s="31" t="s">
        <v>293</v>
      </c>
      <c r="R79" s="79">
        <v>2409039</v>
      </c>
      <c r="S79" s="31" t="s">
        <v>292</v>
      </c>
      <c r="T79" s="79">
        <v>240903900</v>
      </c>
      <c r="U79" s="31" t="s">
        <v>291</v>
      </c>
      <c r="V79" s="43" t="s">
        <v>290</v>
      </c>
      <c r="W79" s="154">
        <v>0.64600000000000002</v>
      </c>
      <c r="X79" s="154" t="s">
        <v>289</v>
      </c>
      <c r="Y79" s="45">
        <v>2023</v>
      </c>
      <c r="Z79" s="78" t="s">
        <v>288</v>
      </c>
      <c r="AA79" s="154">
        <v>0.84</v>
      </c>
      <c r="AB79" s="45" t="s">
        <v>116</v>
      </c>
      <c r="AC79" s="45" t="s">
        <v>287</v>
      </c>
      <c r="AD79" s="31" t="s">
        <v>286</v>
      </c>
      <c r="AE79" s="129" t="s">
        <v>27</v>
      </c>
      <c r="AF79" s="37" t="s">
        <v>2</v>
      </c>
      <c r="AG79" s="155">
        <v>0</v>
      </c>
      <c r="AH79" s="154">
        <v>0.84</v>
      </c>
      <c r="AI79" s="154">
        <v>0.84</v>
      </c>
      <c r="AJ79" s="154">
        <v>0.84</v>
      </c>
      <c r="AK79" s="38" t="str">
        <f t="shared" si="83"/>
        <v>NP</v>
      </c>
      <c r="AL79" s="128"/>
      <c r="AM79" s="127"/>
      <c r="AN79" s="34">
        <v>0</v>
      </c>
      <c r="AO79" s="34">
        <v>0</v>
      </c>
      <c r="AP79" s="34">
        <v>0</v>
      </c>
      <c r="AQ79" s="34">
        <v>0</v>
      </c>
      <c r="AR79" s="34">
        <v>0</v>
      </c>
      <c r="AS79" s="34">
        <v>0</v>
      </c>
      <c r="AT79" s="34">
        <v>0</v>
      </c>
      <c r="AU79" s="34">
        <v>0</v>
      </c>
      <c r="AV79" s="34">
        <v>0</v>
      </c>
      <c r="AW79" s="34">
        <v>0</v>
      </c>
      <c r="AX79" s="34">
        <v>0</v>
      </c>
      <c r="AY79" s="34">
        <v>0</v>
      </c>
      <c r="AZ79" s="34">
        <v>0</v>
      </c>
      <c r="BA79" s="34">
        <v>0</v>
      </c>
      <c r="BB79" s="34">
        <v>0</v>
      </c>
      <c r="BC79" s="34">
        <v>0</v>
      </c>
      <c r="BD79" s="77">
        <f t="shared" si="76"/>
        <v>0</v>
      </c>
      <c r="BE79" s="34">
        <v>10000000</v>
      </c>
      <c r="BF79" s="34">
        <v>0</v>
      </c>
      <c r="BG79" s="34">
        <v>0</v>
      </c>
      <c r="BH79" s="34">
        <v>0</v>
      </c>
      <c r="BI79" s="34">
        <v>0</v>
      </c>
      <c r="BJ79" s="34">
        <v>0</v>
      </c>
      <c r="BK79" s="34">
        <v>0</v>
      </c>
      <c r="BL79" s="34">
        <v>0</v>
      </c>
      <c r="BM79" s="34">
        <v>0</v>
      </c>
      <c r="BN79" s="34">
        <v>0</v>
      </c>
      <c r="BO79" s="34">
        <v>0</v>
      </c>
      <c r="BP79" s="34">
        <v>0</v>
      </c>
      <c r="BQ79" s="34">
        <v>0</v>
      </c>
      <c r="BR79" s="34">
        <v>0</v>
      </c>
      <c r="BS79" s="34">
        <v>0</v>
      </c>
      <c r="BT79" s="34">
        <v>0</v>
      </c>
      <c r="BU79" s="77">
        <f t="shared" si="77"/>
        <v>10000000</v>
      </c>
      <c r="BV79" s="34">
        <v>10500000</v>
      </c>
      <c r="BW79" s="34">
        <v>0</v>
      </c>
      <c r="BX79" s="34">
        <v>0</v>
      </c>
      <c r="BY79" s="34">
        <v>0</v>
      </c>
      <c r="BZ79" s="34">
        <v>0</v>
      </c>
      <c r="CA79" s="34">
        <v>0</v>
      </c>
      <c r="CB79" s="34">
        <v>0</v>
      </c>
      <c r="CC79" s="34">
        <v>0</v>
      </c>
      <c r="CD79" s="34">
        <v>0</v>
      </c>
      <c r="CE79" s="34">
        <v>0</v>
      </c>
      <c r="CF79" s="34">
        <v>0</v>
      </c>
      <c r="CG79" s="34">
        <v>0</v>
      </c>
      <c r="CH79" s="34">
        <v>0</v>
      </c>
      <c r="CI79" s="34">
        <v>0</v>
      </c>
      <c r="CJ79" s="34">
        <v>0</v>
      </c>
      <c r="CK79" s="34">
        <v>0</v>
      </c>
      <c r="CL79" s="76">
        <f t="shared" si="78"/>
        <v>10500000</v>
      </c>
      <c r="CM79" s="34">
        <f t="shared" si="84"/>
        <v>11025000</v>
      </c>
      <c r="CN79" s="34">
        <f t="shared" si="67"/>
        <v>0</v>
      </c>
      <c r="CO79" s="34">
        <f t="shared" si="68"/>
        <v>0</v>
      </c>
      <c r="CP79" s="34">
        <f t="shared" si="69"/>
        <v>0</v>
      </c>
      <c r="CQ79" s="34">
        <f t="shared" si="70"/>
        <v>0</v>
      </c>
      <c r="CR79" s="34">
        <f t="shared" si="71"/>
        <v>0</v>
      </c>
      <c r="CS79" s="34">
        <f t="shared" si="72"/>
        <v>0</v>
      </c>
      <c r="CT79" s="34">
        <f t="shared" si="82"/>
        <v>0</v>
      </c>
      <c r="CU79" s="34">
        <f t="shared" si="73"/>
        <v>0</v>
      </c>
      <c r="CV79" s="34">
        <f t="shared" si="74"/>
        <v>0</v>
      </c>
      <c r="CW79" s="34">
        <f t="shared" si="75"/>
        <v>0</v>
      </c>
      <c r="CX79" s="34">
        <f t="shared" si="79"/>
        <v>0</v>
      </c>
      <c r="CY79" s="34">
        <f t="shared" si="63"/>
        <v>0</v>
      </c>
      <c r="CZ79" s="34">
        <f t="shared" si="64"/>
        <v>0</v>
      </c>
      <c r="DA79" s="34">
        <f t="shared" si="65"/>
        <v>0</v>
      </c>
      <c r="DB79" s="34">
        <f t="shared" si="66"/>
        <v>0</v>
      </c>
      <c r="DC79" s="75">
        <f t="shared" si="80"/>
        <v>11025000</v>
      </c>
      <c r="DD79" s="74">
        <f t="shared" si="81"/>
        <v>31525000</v>
      </c>
      <c r="DE79" s="31" t="s">
        <v>275</v>
      </c>
    </row>
    <row r="80" spans="1:109" s="52" customFormat="1" ht="147" x14ac:dyDescent="0.35">
      <c r="A80" s="153" t="s">
        <v>285</v>
      </c>
      <c r="B80" s="153" t="s">
        <v>284</v>
      </c>
      <c r="C80" s="152">
        <v>60010013</v>
      </c>
      <c r="D80" s="151" t="s">
        <v>283</v>
      </c>
      <c r="E80" s="150" t="s">
        <v>282</v>
      </c>
      <c r="F80" s="149">
        <v>88.17</v>
      </c>
      <c r="G80" s="149">
        <v>88.17</v>
      </c>
      <c r="H80" s="143" t="s">
        <v>281</v>
      </c>
      <c r="I80" s="143" t="s">
        <v>280</v>
      </c>
      <c r="J80" s="143" t="s">
        <v>279</v>
      </c>
      <c r="K80" s="144" t="s">
        <v>197</v>
      </c>
      <c r="L80" s="53" t="s">
        <v>278</v>
      </c>
      <c r="M80" s="143" t="s">
        <v>53</v>
      </c>
      <c r="N80" s="144">
        <v>45</v>
      </c>
      <c r="O80" s="143" t="s">
        <v>14</v>
      </c>
      <c r="P80" s="144">
        <v>4599</v>
      </c>
      <c r="Q80" s="143" t="s">
        <v>12</v>
      </c>
      <c r="R80" s="148">
        <v>4599031</v>
      </c>
      <c r="S80" s="143" t="s">
        <v>10</v>
      </c>
      <c r="T80" s="148">
        <v>459903100</v>
      </c>
      <c r="U80" s="143" t="s">
        <v>9</v>
      </c>
      <c r="V80" s="67" t="s">
        <v>277</v>
      </c>
      <c r="W80" s="147">
        <v>1</v>
      </c>
      <c r="X80" s="147" t="s">
        <v>7</v>
      </c>
      <c r="Y80" s="144">
        <v>2023</v>
      </c>
      <c r="Z80" s="146" t="s">
        <v>276</v>
      </c>
      <c r="AA80" s="145">
        <v>1</v>
      </c>
      <c r="AB80" s="144" t="s">
        <v>5</v>
      </c>
      <c r="AC80" s="144" t="s">
        <v>4</v>
      </c>
      <c r="AD80" s="143" t="s">
        <v>3</v>
      </c>
      <c r="AE80" s="142">
        <v>2024765630073</v>
      </c>
      <c r="AF80" s="59" t="s">
        <v>2</v>
      </c>
      <c r="AG80" s="141">
        <v>1</v>
      </c>
      <c r="AH80" s="141">
        <v>1</v>
      </c>
      <c r="AI80" s="141">
        <v>1</v>
      </c>
      <c r="AJ80" s="141">
        <v>1</v>
      </c>
      <c r="AK80" s="60" t="str">
        <f t="shared" si="83"/>
        <v>BIEN</v>
      </c>
      <c r="AL80" s="140"/>
      <c r="AM80" s="139"/>
      <c r="AN80" s="136">
        <v>50000000</v>
      </c>
      <c r="AO80" s="136">
        <v>0</v>
      </c>
      <c r="AP80" s="136">
        <v>0</v>
      </c>
      <c r="AQ80" s="136">
        <v>0</v>
      </c>
      <c r="AR80" s="136">
        <v>0</v>
      </c>
      <c r="AS80" s="136">
        <v>0</v>
      </c>
      <c r="AT80" s="136">
        <v>0</v>
      </c>
      <c r="AU80" s="136">
        <v>0</v>
      </c>
      <c r="AV80" s="136">
        <v>0</v>
      </c>
      <c r="AW80" s="136">
        <v>0</v>
      </c>
      <c r="AX80" s="136">
        <v>0</v>
      </c>
      <c r="AY80" s="136">
        <v>0</v>
      </c>
      <c r="AZ80" s="136">
        <v>0</v>
      </c>
      <c r="BA80" s="136">
        <v>0</v>
      </c>
      <c r="BB80" s="136">
        <v>0</v>
      </c>
      <c r="BC80" s="136">
        <v>0</v>
      </c>
      <c r="BD80" s="57">
        <f t="shared" si="76"/>
        <v>50000000</v>
      </c>
      <c r="BE80" s="136">
        <v>42750000</v>
      </c>
      <c r="BF80" s="136">
        <v>0</v>
      </c>
      <c r="BG80" s="136">
        <v>0</v>
      </c>
      <c r="BH80" s="136">
        <v>0</v>
      </c>
      <c r="BI80" s="136">
        <v>0</v>
      </c>
      <c r="BJ80" s="136">
        <v>0</v>
      </c>
      <c r="BK80" s="136">
        <v>0</v>
      </c>
      <c r="BL80" s="136">
        <v>0</v>
      </c>
      <c r="BM80" s="136">
        <v>0</v>
      </c>
      <c r="BN80" s="136">
        <v>0</v>
      </c>
      <c r="BO80" s="136">
        <v>0</v>
      </c>
      <c r="BP80" s="136">
        <v>0</v>
      </c>
      <c r="BQ80" s="136">
        <v>0</v>
      </c>
      <c r="BR80" s="136">
        <v>0</v>
      </c>
      <c r="BS80" s="136">
        <v>0</v>
      </c>
      <c r="BT80" s="136">
        <v>0</v>
      </c>
      <c r="BU80" s="138">
        <f t="shared" si="77"/>
        <v>42750000</v>
      </c>
      <c r="BV80" s="136">
        <v>44887500</v>
      </c>
      <c r="BW80" s="136">
        <v>0</v>
      </c>
      <c r="BX80" s="136">
        <v>0</v>
      </c>
      <c r="BY80" s="136">
        <v>0</v>
      </c>
      <c r="BZ80" s="136">
        <v>0</v>
      </c>
      <c r="CA80" s="136">
        <v>0</v>
      </c>
      <c r="CB80" s="136">
        <v>0</v>
      </c>
      <c r="CC80" s="136">
        <v>0</v>
      </c>
      <c r="CD80" s="136">
        <v>0</v>
      </c>
      <c r="CE80" s="136">
        <v>0</v>
      </c>
      <c r="CF80" s="136">
        <v>0</v>
      </c>
      <c r="CG80" s="136">
        <v>0</v>
      </c>
      <c r="CH80" s="136">
        <v>0</v>
      </c>
      <c r="CI80" s="136">
        <v>0</v>
      </c>
      <c r="CJ80" s="136">
        <v>0</v>
      </c>
      <c r="CK80" s="136">
        <v>0</v>
      </c>
      <c r="CL80" s="137">
        <f t="shared" si="78"/>
        <v>44887500</v>
      </c>
      <c r="CM80" s="136">
        <f t="shared" si="84"/>
        <v>47131875</v>
      </c>
      <c r="CN80" s="136">
        <f t="shared" si="67"/>
        <v>0</v>
      </c>
      <c r="CO80" s="136">
        <f t="shared" si="68"/>
        <v>0</v>
      </c>
      <c r="CP80" s="136">
        <f t="shared" si="69"/>
        <v>0</v>
      </c>
      <c r="CQ80" s="136">
        <f t="shared" si="70"/>
        <v>0</v>
      </c>
      <c r="CR80" s="136">
        <f t="shared" si="71"/>
        <v>0</v>
      </c>
      <c r="CS80" s="136">
        <f t="shared" si="72"/>
        <v>0</v>
      </c>
      <c r="CT80" s="136">
        <f t="shared" si="82"/>
        <v>0</v>
      </c>
      <c r="CU80" s="136">
        <f t="shared" si="73"/>
        <v>0</v>
      </c>
      <c r="CV80" s="136">
        <f t="shared" si="74"/>
        <v>0</v>
      </c>
      <c r="CW80" s="136">
        <f t="shared" si="75"/>
        <v>0</v>
      </c>
      <c r="CX80" s="136">
        <f t="shared" si="79"/>
        <v>0</v>
      </c>
      <c r="CY80" s="136">
        <f t="shared" si="63"/>
        <v>0</v>
      </c>
      <c r="CZ80" s="136">
        <f t="shared" si="64"/>
        <v>0</v>
      </c>
      <c r="DA80" s="136">
        <f t="shared" si="65"/>
        <v>0</v>
      </c>
      <c r="DB80" s="136">
        <f t="shared" si="66"/>
        <v>0</v>
      </c>
      <c r="DC80" s="135">
        <f t="shared" si="80"/>
        <v>47131875</v>
      </c>
      <c r="DD80" s="135">
        <f t="shared" si="81"/>
        <v>184769375</v>
      </c>
      <c r="DE80" s="53" t="s">
        <v>275</v>
      </c>
    </row>
    <row r="81" spans="1:109" s="19" customFormat="1" ht="177" customHeight="1" x14ac:dyDescent="0.35">
      <c r="A81" s="51" t="s">
        <v>185</v>
      </c>
      <c r="B81" s="51" t="s">
        <v>24</v>
      </c>
      <c r="C81" s="129">
        <v>120040010</v>
      </c>
      <c r="D81" s="50" t="s">
        <v>243</v>
      </c>
      <c r="E81" s="49" t="s">
        <v>229</v>
      </c>
      <c r="F81" s="48" t="s">
        <v>242</v>
      </c>
      <c r="G81" s="48" t="s">
        <v>242</v>
      </c>
      <c r="H81" s="134" t="s">
        <v>274</v>
      </c>
      <c r="I81" s="132" t="s">
        <v>240</v>
      </c>
      <c r="J81" s="41" t="s">
        <v>258</v>
      </c>
      <c r="K81" s="99" t="s">
        <v>197</v>
      </c>
      <c r="L81" s="132" t="s">
        <v>256</v>
      </c>
      <c r="M81" s="41" t="s">
        <v>255</v>
      </c>
      <c r="N81" s="48" t="s">
        <v>273</v>
      </c>
      <c r="O81" s="130" t="s">
        <v>238</v>
      </c>
      <c r="P81" s="48">
        <v>1702</v>
      </c>
      <c r="Q81" s="130" t="s">
        <v>254</v>
      </c>
      <c r="R81" s="131">
        <v>1702010</v>
      </c>
      <c r="S81" s="130" t="s">
        <v>272</v>
      </c>
      <c r="T81" s="131">
        <v>170201000</v>
      </c>
      <c r="U81" s="130" t="s">
        <v>271</v>
      </c>
      <c r="V81" s="43" t="s">
        <v>270</v>
      </c>
      <c r="W81" s="129">
        <v>645</v>
      </c>
      <c r="X81" s="129" t="s">
        <v>7</v>
      </c>
      <c r="Y81" s="48">
        <v>2023</v>
      </c>
      <c r="Z81" s="49" t="s">
        <v>250</v>
      </c>
      <c r="AA81" s="48">
        <v>700</v>
      </c>
      <c r="AB81" s="99" t="s">
        <v>116</v>
      </c>
      <c r="AC81" s="42" t="s">
        <v>269</v>
      </c>
      <c r="AD81" s="41" t="s">
        <v>268</v>
      </c>
      <c r="AE81" s="40">
        <v>2024765630031</v>
      </c>
      <c r="AF81" s="37" t="s">
        <v>47</v>
      </c>
      <c r="AG81" s="39">
        <v>100</v>
      </c>
      <c r="AH81" s="39">
        <v>200</v>
      </c>
      <c r="AI81" s="39">
        <v>200</v>
      </c>
      <c r="AJ81" s="39">
        <v>200</v>
      </c>
      <c r="AK81" s="38" t="s">
        <v>125</v>
      </c>
      <c r="AL81" s="37"/>
      <c r="AM81" s="37" t="s">
        <v>267</v>
      </c>
      <c r="AN81" s="36">
        <v>50000000</v>
      </c>
      <c r="AO81" s="133">
        <v>0</v>
      </c>
      <c r="AP81" s="133">
        <v>0</v>
      </c>
      <c r="AQ81" s="133">
        <v>0</v>
      </c>
      <c r="AR81" s="133">
        <v>0</v>
      </c>
      <c r="AS81" s="133">
        <v>0</v>
      </c>
      <c r="AT81" s="133">
        <v>0</v>
      </c>
      <c r="AU81" s="36">
        <f>100000000</f>
        <v>100000000</v>
      </c>
      <c r="AV81" s="133">
        <v>0</v>
      </c>
      <c r="AW81" s="133">
        <v>0</v>
      </c>
      <c r="AX81" s="133">
        <v>0</v>
      </c>
      <c r="AY81" s="133">
        <v>0</v>
      </c>
      <c r="AZ81" s="133">
        <v>0</v>
      </c>
      <c r="BA81" s="133">
        <v>0</v>
      </c>
      <c r="BB81" s="133">
        <v>0</v>
      </c>
      <c r="BC81" s="133">
        <v>0</v>
      </c>
      <c r="BD81" s="77">
        <f t="shared" si="76"/>
        <v>150000000</v>
      </c>
      <c r="BE81" s="34">
        <v>0</v>
      </c>
      <c r="BF81" s="34">
        <v>0</v>
      </c>
      <c r="BG81" s="34">
        <v>0</v>
      </c>
      <c r="BH81" s="34">
        <v>0</v>
      </c>
      <c r="BI81" s="34">
        <v>0</v>
      </c>
      <c r="BJ81" s="34">
        <v>0</v>
      </c>
      <c r="BK81" s="34">
        <v>0</v>
      </c>
      <c r="BL81" s="34">
        <v>85500000</v>
      </c>
      <c r="BM81" s="34">
        <v>0</v>
      </c>
      <c r="BN81" s="34">
        <v>0</v>
      </c>
      <c r="BO81" s="34">
        <v>0</v>
      </c>
      <c r="BP81" s="34">
        <v>0</v>
      </c>
      <c r="BQ81" s="34">
        <v>0</v>
      </c>
      <c r="BR81" s="34">
        <v>0</v>
      </c>
      <c r="BS81" s="34">
        <v>0</v>
      </c>
      <c r="BT81" s="34">
        <v>0</v>
      </c>
      <c r="BU81" s="18">
        <f t="shared" si="77"/>
        <v>85500000</v>
      </c>
      <c r="BV81" s="34">
        <v>0</v>
      </c>
      <c r="BW81" s="34">
        <v>0</v>
      </c>
      <c r="BX81" s="34">
        <v>0</v>
      </c>
      <c r="BY81" s="34">
        <v>0</v>
      </c>
      <c r="BZ81" s="34">
        <v>0</v>
      </c>
      <c r="CA81" s="34">
        <v>0</v>
      </c>
      <c r="CB81" s="34">
        <v>0</v>
      </c>
      <c r="CC81" s="34">
        <v>89775000</v>
      </c>
      <c r="CD81" s="34">
        <v>0</v>
      </c>
      <c r="CE81" s="34">
        <v>0</v>
      </c>
      <c r="CF81" s="34">
        <v>0</v>
      </c>
      <c r="CG81" s="34">
        <v>0</v>
      </c>
      <c r="CH81" s="34">
        <v>0</v>
      </c>
      <c r="CI81" s="34">
        <v>0</v>
      </c>
      <c r="CJ81" s="34">
        <v>0</v>
      </c>
      <c r="CK81" s="34">
        <v>0</v>
      </c>
      <c r="CL81" s="35">
        <f t="shared" si="78"/>
        <v>89775000</v>
      </c>
      <c r="CM81" s="34">
        <f t="shared" si="84"/>
        <v>0</v>
      </c>
      <c r="CN81" s="34">
        <f t="shared" si="67"/>
        <v>0</v>
      </c>
      <c r="CO81" s="34">
        <f t="shared" si="68"/>
        <v>0</v>
      </c>
      <c r="CP81" s="34">
        <f t="shared" si="69"/>
        <v>0</v>
      </c>
      <c r="CQ81" s="34">
        <f t="shared" si="70"/>
        <v>0</v>
      </c>
      <c r="CR81" s="34">
        <f t="shared" si="71"/>
        <v>0</v>
      </c>
      <c r="CS81" s="34">
        <f t="shared" si="72"/>
        <v>0</v>
      </c>
      <c r="CT81" s="34">
        <f t="shared" si="82"/>
        <v>94263750</v>
      </c>
      <c r="CU81" s="34">
        <f t="shared" si="73"/>
        <v>0</v>
      </c>
      <c r="CV81" s="34">
        <f t="shared" si="74"/>
        <v>0</v>
      </c>
      <c r="CW81" s="34">
        <f t="shared" si="75"/>
        <v>0</v>
      </c>
      <c r="CX81" s="34">
        <f t="shared" si="79"/>
        <v>0</v>
      </c>
      <c r="CY81" s="34">
        <f t="shared" si="63"/>
        <v>0</v>
      </c>
      <c r="CZ81" s="34">
        <f t="shared" si="64"/>
        <v>0</v>
      </c>
      <c r="DA81" s="34">
        <f t="shared" si="65"/>
        <v>0</v>
      </c>
      <c r="DB81" s="34">
        <f t="shared" si="66"/>
        <v>0</v>
      </c>
      <c r="DC81" s="33">
        <f t="shared" si="80"/>
        <v>94263750</v>
      </c>
      <c r="DD81" s="32">
        <f t="shared" si="81"/>
        <v>419538750</v>
      </c>
      <c r="DE81" s="31" t="s">
        <v>1</v>
      </c>
    </row>
    <row r="82" spans="1:109" s="19" customFormat="1" ht="183" customHeight="1" x14ac:dyDescent="0.35">
      <c r="A82" s="51" t="s">
        <v>185</v>
      </c>
      <c r="B82" s="51" t="s">
        <v>24</v>
      </c>
      <c r="C82" s="129">
        <v>120040010</v>
      </c>
      <c r="D82" s="50" t="s">
        <v>243</v>
      </c>
      <c r="E82" s="49" t="s">
        <v>229</v>
      </c>
      <c r="F82" s="48" t="s">
        <v>242</v>
      </c>
      <c r="G82" s="48" t="s">
        <v>242</v>
      </c>
      <c r="H82" s="132" t="s">
        <v>266</v>
      </c>
      <c r="I82" s="132" t="s">
        <v>240</v>
      </c>
      <c r="J82" s="41" t="s">
        <v>265</v>
      </c>
      <c r="K82" s="99" t="s">
        <v>257</v>
      </c>
      <c r="L82" s="132" t="s">
        <v>256</v>
      </c>
      <c r="M82" s="41" t="s">
        <v>255</v>
      </c>
      <c r="N82" s="48">
        <v>17</v>
      </c>
      <c r="O82" s="130" t="s">
        <v>238</v>
      </c>
      <c r="P82" s="48">
        <v>1702</v>
      </c>
      <c r="Q82" s="130" t="s">
        <v>254</v>
      </c>
      <c r="R82" s="131">
        <v>1702021</v>
      </c>
      <c r="S82" s="130" t="s">
        <v>264</v>
      </c>
      <c r="T82" s="131">
        <v>170202101</v>
      </c>
      <c r="U82" s="130" t="s">
        <v>263</v>
      </c>
      <c r="V82" s="43" t="s">
        <v>262</v>
      </c>
      <c r="W82" s="129">
        <v>0</v>
      </c>
      <c r="X82" s="129" t="s">
        <v>7</v>
      </c>
      <c r="Y82" s="48">
        <v>2023</v>
      </c>
      <c r="Z82" s="49" t="s">
        <v>261</v>
      </c>
      <c r="AA82" s="48">
        <v>200</v>
      </c>
      <c r="AB82" s="99" t="s">
        <v>5</v>
      </c>
      <c r="AC82" s="42" t="s">
        <v>249</v>
      </c>
      <c r="AD82" s="41" t="s">
        <v>248</v>
      </c>
      <c r="AE82" s="44">
        <v>2024765630032</v>
      </c>
      <c r="AF82" s="37" t="s">
        <v>47</v>
      </c>
      <c r="AG82" s="39">
        <v>50</v>
      </c>
      <c r="AH82" s="39">
        <v>50</v>
      </c>
      <c r="AI82" s="39">
        <v>50</v>
      </c>
      <c r="AJ82" s="39">
        <v>50</v>
      </c>
      <c r="AK82" s="38" t="s">
        <v>125</v>
      </c>
      <c r="AL82" s="37"/>
      <c r="AM82" s="37" t="s">
        <v>260</v>
      </c>
      <c r="AN82" s="36">
        <v>15000000</v>
      </c>
      <c r="AO82" s="34">
        <v>0</v>
      </c>
      <c r="AP82" s="34">
        <v>0</v>
      </c>
      <c r="AQ82" s="34">
        <v>0</v>
      </c>
      <c r="AR82" s="34">
        <v>0</v>
      </c>
      <c r="AS82" s="34">
        <v>0</v>
      </c>
      <c r="AT82" s="34">
        <v>0</v>
      </c>
      <c r="AU82" s="34">
        <v>0</v>
      </c>
      <c r="AV82" s="34">
        <v>0</v>
      </c>
      <c r="AW82" s="34">
        <v>0</v>
      </c>
      <c r="AX82" s="34">
        <v>0</v>
      </c>
      <c r="AY82" s="34">
        <v>0</v>
      </c>
      <c r="AZ82" s="34">
        <v>0</v>
      </c>
      <c r="BA82" s="34">
        <v>0</v>
      </c>
      <c r="BB82" s="34">
        <v>0</v>
      </c>
      <c r="BC82" s="34">
        <v>0</v>
      </c>
      <c r="BD82" s="77">
        <f t="shared" si="76"/>
        <v>15000000</v>
      </c>
      <c r="BE82" s="34">
        <v>25000000</v>
      </c>
      <c r="BF82" s="34">
        <v>0</v>
      </c>
      <c r="BG82" s="34">
        <v>0</v>
      </c>
      <c r="BH82" s="34">
        <v>0</v>
      </c>
      <c r="BI82" s="34">
        <v>0</v>
      </c>
      <c r="BJ82" s="34">
        <v>0</v>
      </c>
      <c r="BK82" s="34">
        <v>0</v>
      </c>
      <c r="BL82" s="34">
        <v>0</v>
      </c>
      <c r="BM82" s="34">
        <v>0</v>
      </c>
      <c r="BN82" s="34">
        <v>0</v>
      </c>
      <c r="BO82" s="34">
        <v>0</v>
      </c>
      <c r="BP82" s="34">
        <v>0</v>
      </c>
      <c r="BQ82" s="34">
        <v>0</v>
      </c>
      <c r="BR82" s="34">
        <v>0</v>
      </c>
      <c r="BS82" s="34">
        <v>0</v>
      </c>
      <c r="BT82" s="34">
        <v>0</v>
      </c>
      <c r="BU82" s="77">
        <f t="shared" si="77"/>
        <v>25000000</v>
      </c>
      <c r="BV82" s="34">
        <v>26250000</v>
      </c>
      <c r="BW82" s="34">
        <v>0</v>
      </c>
      <c r="BX82" s="34">
        <v>0</v>
      </c>
      <c r="BY82" s="34">
        <v>0</v>
      </c>
      <c r="BZ82" s="34">
        <v>0</v>
      </c>
      <c r="CA82" s="34">
        <v>0</v>
      </c>
      <c r="CB82" s="34">
        <v>0</v>
      </c>
      <c r="CC82" s="34">
        <v>0</v>
      </c>
      <c r="CD82" s="34">
        <v>0</v>
      </c>
      <c r="CE82" s="34">
        <v>0</v>
      </c>
      <c r="CF82" s="34">
        <v>0</v>
      </c>
      <c r="CG82" s="34">
        <v>0</v>
      </c>
      <c r="CH82" s="34">
        <v>0</v>
      </c>
      <c r="CI82" s="34">
        <v>0</v>
      </c>
      <c r="CJ82" s="34">
        <v>0</v>
      </c>
      <c r="CK82" s="34">
        <v>0</v>
      </c>
      <c r="CL82" s="76">
        <f t="shared" si="78"/>
        <v>26250000</v>
      </c>
      <c r="CM82" s="34">
        <f t="shared" si="84"/>
        <v>27562500</v>
      </c>
      <c r="CN82" s="34">
        <f t="shared" si="67"/>
        <v>0</v>
      </c>
      <c r="CO82" s="34">
        <f t="shared" si="68"/>
        <v>0</v>
      </c>
      <c r="CP82" s="34">
        <f t="shared" si="69"/>
        <v>0</v>
      </c>
      <c r="CQ82" s="34">
        <f t="shared" si="70"/>
        <v>0</v>
      </c>
      <c r="CR82" s="34">
        <f t="shared" si="71"/>
        <v>0</v>
      </c>
      <c r="CS82" s="34">
        <f t="shared" si="72"/>
        <v>0</v>
      </c>
      <c r="CT82" s="34">
        <f t="shared" si="82"/>
        <v>0</v>
      </c>
      <c r="CU82" s="34">
        <f t="shared" si="73"/>
        <v>0</v>
      </c>
      <c r="CV82" s="34">
        <f t="shared" si="74"/>
        <v>0</v>
      </c>
      <c r="CW82" s="34">
        <f t="shared" si="75"/>
        <v>0</v>
      </c>
      <c r="CX82" s="34">
        <f t="shared" si="79"/>
        <v>0</v>
      </c>
      <c r="CY82" s="34">
        <f t="shared" si="63"/>
        <v>0</v>
      </c>
      <c r="CZ82" s="34">
        <f t="shared" si="64"/>
        <v>0</v>
      </c>
      <c r="DA82" s="34">
        <f t="shared" si="65"/>
        <v>0</v>
      </c>
      <c r="DB82" s="34">
        <f t="shared" si="66"/>
        <v>0</v>
      </c>
      <c r="DC82" s="75">
        <f t="shared" si="80"/>
        <v>27562500</v>
      </c>
      <c r="DD82" s="74">
        <f t="shared" si="81"/>
        <v>93812500</v>
      </c>
      <c r="DE82" s="31" t="s">
        <v>1</v>
      </c>
    </row>
    <row r="83" spans="1:109" s="19" customFormat="1" ht="231.75" customHeight="1" x14ac:dyDescent="0.35">
      <c r="A83" s="51" t="s">
        <v>185</v>
      </c>
      <c r="B83" s="51" t="s">
        <v>24</v>
      </c>
      <c r="C83" s="129">
        <v>120040010</v>
      </c>
      <c r="D83" s="50" t="s">
        <v>243</v>
      </c>
      <c r="E83" s="49" t="s">
        <v>229</v>
      </c>
      <c r="F83" s="48" t="s">
        <v>242</v>
      </c>
      <c r="G83" s="48" t="s">
        <v>242</v>
      </c>
      <c r="H83" s="132" t="s">
        <v>259</v>
      </c>
      <c r="I83" s="132" t="s">
        <v>240</v>
      </c>
      <c r="J83" s="41" t="s">
        <v>258</v>
      </c>
      <c r="K83" s="99" t="s">
        <v>257</v>
      </c>
      <c r="L83" s="132" t="s">
        <v>256</v>
      </c>
      <c r="M83" s="41" t="s">
        <v>255</v>
      </c>
      <c r="N83" s="48">
        <v>17</v>
      </c>
      <c r="O83" s="130" t="s">
        <v>238</v>
      </c>
      <c r="P83" s="48">
        <v>1702</v>
      </c>
      <c r="Q83" s="130" t="s">
        <v>254</v>
      </c>
      <c r="R83" s="131">
        <v>1702025</v>
      </c>
      <c r="S83" s="130" t="s">
        <v>253</v>
      </c>
      <c r="T83" s="131">
        <v>170202500</v>
      </c>
      <c r="U83" s="130" t="s">
        <v>252</v>
      </c>
      <c r="V83" s="43" t="s">
        <v>251</v>
      </c>
      <c r="W83" s="48">
        <v>0</v>
      </c>
      <c r="X83" s="129" t="s">
        <v>7</v>
      </c>
      <c r="Y83" s="48">
        <v>2023</v>
      </c>
      <c r="Z83" s="49" t="s">
        <v>250</v>
      </c>
      <c r="AA83" s="48">
        <v>8</v>
      </c>
      <c r="AB83" s="99" t="s">
        <v>116</v>
      </c>
      <c r="AC83" s="42" t="s">
        <v>249</v>
      </c>
      <c r="AD83" s="41" t="s">
        <v>248</v>
      </c>
      <c r="AE83" s="44" t="s">
        <v>27</v>
      </c>
      <c r="AF83" s="37" t="s">
        <v>47</v>
      </c>
      <c r="AG83" s="39">
        <v>0</v>
      </c>
      <c r="AH83" s="39">
        <v>3</v>
      </c>
      <c r="AI83" s="39">
        <v>3</v>
      </c>
      <c r="AJ83" s="39">
        <v>2</v>
      </c>
      <c r="AK83" s="38" t="str">
        <f>+IF(AF83="Incremento",IF((SUM(AG83:AJ83)=AA83),"BIEN","NP"),IF((SUM(AG83:AJ83)/4)=AA83,"BIEN","NP"))</f>
        <v>NP</v>
      </c>
      <c r="AL83" s="128"/>
      <c r="AM83" s="127"/>
      <c r="AN83" s="36">
        <v>0</v>
      </c>
      <c r="AO83" s="36">
        <v>0</v>
      </c>
      <c r="AP83" s="36">
        <v>0</v>
      </c>
      <c r="AQ83" s="36">
        <v>0</v>
      </c>
      <c r="AR83" s="36">
        <v>0</v>
      </c>
      <c r="AS83" s="36">
        <v>0</v>
      </c>
      <c r="AT83" s="36">
        <v>0</v>
      </c>
      <c r="AU83" s="36">
        <v>0</v>
      </c>
      <c r="AV83" s="36">
        <v>0</v>
      </c>
      <c r="AW83" s="36">
        <v>0</v>
      </c>
      <c r="AX83" s="36">
        <v>0</v>
      </c>
      <c r="AY83" s="36">
        <v>0</v>
      </c>
      <c r="AZ83" s="36">
        <v>0</v>
      </c>
      <c r="BA83" s="36">
        <v>0</v>
      </c>
      <c r="BB83" s="36">
        <v>0</v>
      </c>
      <c r="BC83" s="36">
        <v>0</v>
      </c>
      <c r="BD83" s="77">
        <f t="shared" si="76"/>
        <v>0</v>
      </c>
      <c r="BE83" s="34">
        <v>40775000</v>
      </c>
      <c r="BF83" s="34">
        <v>0</v>
      </c>
      <c r="BG83" s="34">
        <v>0</v>
      </c>
      <c r="BH83" s="34">
        <v>0</v>
      </c>
      <c r="BI83" s="34">
        <v>0</v>
      </c>
      <c r="BJ83" s="34">
        <v>0</v>
      </c>
      <c r="BK83" s="34">
        <v>0</v>
      </c>
      <c r="BL83" s="34">
        <v>0</v>
      </c>
      <c r="BM83" s="34">
        <v>0</v>
      </c>
      <c r="BN83" s="34">
        <v>0</v>
      </c>
      <c r="BO83" s="34">
        <v>0</v>
      </c>
      <c r="BP83" s="34">
        <v>0</v>
      </c>
      <c r="BQ83" s="34">
        <v>0</v>
      </c>
      <c r="BR83" s="34">
        <v>0</v>
      </c>
      <c r="BS83" s="34">
        <v>0</v>
      </c>
      <c r="BT83" s="34">
        <v>0</v>
      </c>
      <c r="BU83" s="77">
        <f t="shared" si="77"/>
        <v>40775000</v>
      </c>
      <c r="BV83" s="34">
        <v>42813750</v>
      </c>
      <c r="BW83" s="34">
        <v>0</v>
      </c>
      <c r="BX83" s="34">
        <v>0</v>
      </c>
      <c r="BY83" s="34">
        <v>0</v>
      </c>
      <c r="BZ83" s="34">
        <v>0</v>
      </c>
      <c r="CA83" s="34">
        <v>0</v>
      </c>
      <c r="CB83" s="34">
        <v>0</v>
      </c>
      <c r="CC83" s="34">
        <v>0</v>
      </c>
      <c r="CD83" s="34">
        <v>0</v>
      </c>
      <c r="CE83" s="34">
        <v>0</v>
      </c>
      <c r="CF83" s="34">
        <v>0</v>
      </c>
      <c r="CG83" s="34">
        <v>0</v>
      </c>
      <c r="CH83" s="34">
        <v>0</v>
      </c>
      <c r="CI83" s="34">
        <v>0</v>
      </c>
      <c r="CJ83" s="34">
        <v>0</v>
      </c>
      <c r="CK83" s="34">
        <v>0</v>
      </c>
      <c r="CL83" s="76">
        <f t="shared" si="78"/>
        <v>42813750</v>
      </c>
      <c r="CM83" s="34">
        <f t="shared" si="84"/>
        <v>44954437.5</v>
      </c>
      <c r="CN83" s="34">
        <f t="shared" si="67"/>
        <v>0</v>
      </c>
      <c r="CO83" s="34">
        <f t="shared" si="68"/>
        <v>0</v>
      </c>
      <c r="CP83" s="34">
        <f t="shared" si="69"/>
        <v>0</v>
      </c>
      <c r="CQ83" s="34">
        <f t="shared" si="70"/>
        <v>0</v>
      </c>
      <c r="CR83" s="34">
        <f t="shared" si="71"/>
        <v>0</v>
      </c>
      <c r="CS83" s="34">
        <f t="shared" si="72"/>
        <v>0</v>
      </c>
      <c r="CT83" s="34">
        <f t="shared" si="82"/>
        <v>0</v>
      </c>
      <c r="CU83" s="34">
        <f t="shared" si="73"/>
        <v>0</v>
      </c>
      <c r="CV83" s="34">
        <f t="shared" si="74"/>
        <v>0</v>
      </c>
      <c r="CW83" s="34">
        <f t="shared" si="75"/>
        <v>0</v>
      </c>
      <c r="CX83" s="34">
        <f t="shared" si="79"/>
        <v>0</v>
      </c>
      <c r="CY83" s="34">
        <f t="shared" si="63"/>
        <v>0</v>
      </c>
      <c r="CZ83" s="34">
        <f t="shared" si="64"/>
        <v>0</v>
      </c>
      <c r="DA83" s="34">
        <f t="shared" si="65"/>
        <v>0</v>
      </c>
      <c r="DB83" s="34">
        <f t="shared" si="66"/>
        <v>0</v>
      </c>
      <c r="DC83" s="75">
        <f t="shared" si="80"/>
        <v>44954437.5</v>
      </c>
      <c r="DD83" s="74">
        <f t="shared" si="81"/>
        <v>128543187.5</v>
      </c>
      <c r="DE83" s="31" t="s">
        <v>1</v>
      </c>
    </row>
    <row r="84" spans="1:109" s="52" customFormat="1" ht="168" x14ac:dyDescent="0.35">
      <c r="A84" s="73" t="s">
        <v>185</v>
      </c>
      <c r="B84" s="73" t="s">
        <v>24</v>
      </c>
      <c r="C84" s="97">
        <v>120040010</v>
      </c>
      <c r="D84" s="72" t="s">
        <v>243</v>
      </c>
      <c r="E84" s="71" t="s">
        <v>229</v>
      </c>
      <c r="F84" s="82" t="s">
        <v>242</v>
      </c>
      <c r="G84" s="82" t="s">
        <v>242</v>
      </c>
      <c r="H84" s="63" t="s">
        <v>247</v>
      </c>
      <c r="I84" s="125" t="s">
        <v>240</v>
      </c>
      <c r="J84" s="63" t="s">
        <v>39</v>
      </c>
      <c r="K84" s="64" t="s">
        <v>179</v>
      </c>
      <c r="L84" s="63" t="s">
        <v>239</v>
      </c>
      <c r="M84" s="63" t="s">
        <v>37</v>
      </c>
      <c r="N84" s="65">
        <v>17</v>
      </c>
      <c r="O84" s="63" t="s">
        <v>238</v>
      </c>
      <c r="P84" s="64">
        <v>1709</v>
      </c>
      <c r="Q84" s="63" t="s">
        <v>236</v>
      </c>
      <c r="R84" s="95">
        <v>1709112</v>
      </c>
      <c r="S84" s="63" t="s">
        <v>246</v>
      </c>
      <c r="T84" s="95">
        <v>170911200</v>
      </c>
      <c r="U84" s="63" t="s">
        <v>246</v>
      </c>
      <c r="V84" s="124" t="s">
        <v>245</v>
      </c>
      <c r="W84" s="126">
        <v>1</v>
      </c>
      <c r="X84" s="64" t="s">
        <v>7</v>
      </c>
      <c r="Y84" s="64">
        <v>2022</v>
      </c>
      <c r="Z84" s="73" t="s">
        <v>244</v>
      </c>
      <c r="AA84" s="64">
        <v>1</v>
      </c>
      <c r="AB84" s="104" t="s">
        <v>5</v>
      </c>
      <c r="AC84" s="64" t="s">
        <v>232</v>
      </c>
      <c r="AD84" s="63" t="s">
        <v>231</v>
      </c>
      <c r="AE84" s="97" t="s">
        <v>27</v>
      </c>
      <c r="AF84" s="108" t="s">
        <v>47</v>
      </c>
      <c r="AG84" s="97">
        <v>0</v>
      </c>
      <c r="AH84" s="61">
        <v>1</v>
      </c>
      <c r="AI84" s="61">
        <v>1</v>
      </c>
      <c r="AJ84" s="61">
        <v>1</v>
      </c>
      <c r="AK84" s="60" t="str">
        <f>+IF(AF84="Incremento",IF((SUM(AG84:AJ84)=AA84),"BIEN","NP"),IF((SUM(AG84:AJ84)/4)=AA84,"BIEN","NP"))</f>
        <v>NP</v>
      </c>
      <c r="AL84" s="108"/>
      <c r="AM84" s="107"/>
      <c r="AN84" s="93">
        <v>0</v>
      </c>
      <c r="AO84" s="93">
        <v>0</v>
      </c>
      <c r="AP84" s="93">
        <v>0</v>
      </c>
      <c r="AQ84" s="93">
        <v>0</v>
      </c>
      <c r="AR84" s="93">
        <v>0</v>
      </c>
      <c r="AS84" s="93">
        <v>0</v>
      </c>
      <c r="AT84" s="93">
        <v>0</v>
      </c>
      <c r="AU84" s="93">
        <v>0</v>
      </c>
      <c r="AV84" s="93">
        <v>0</v>
      </c>
      <c r="AW84" s="93">
        <v>0</v>
      </c>
      <c r="AX84" s="93">
        <v>0</v>
      </c>
      <c r="AY84" s="93">
        <v>0</v>
      </c>
      <c r="AZ84" s="93">
        <v>0</v>
      </c>
      <c r="BA84" s="93">
        <v>0</v>
      </c>
      <c r="BB84" s="93">
        <v>0</v>
      </c>
      <c r="BC84" s="93">
        <v>0</v>
      </c>
      <c r="BD84" s="57">
        <f t="shared" si="76"/>
        <v>0</v>
      </c>
      <c r="BE84" s="55">
        <v>1000000</v>
      </c>
      <c r="BF84" s="55">
        <v>0</v>
      </c>
      <c r="BG84" s="55">
        <v>0</v>
      </c>
      <c r="BH84" s="55">
        <v>0</v>
      </c>
      <c r="BI84" s="55">
        <v>0</v>
      </c>
      <c r="BJ84" s="55">
        <v>0</v>
      </c>
      <c r="BK84" s="55">
        <v>0</v>
      </c>
      <c r="BL84" s="55">
        <v>0</v>
      </c>
      <c r="BM84" s="55">
        <v>0</v>
      </c>
      <c r="BN84" s="55">
        <v>0</v>
      </c>
      <c r="BO84" s="55">
        <v>0</v>
      </c>
      <c r="BP84" s="55">
        <v>0</v>
      </c>
      <c r="BQ84" s="55">
        <v>0</v>
      </c>
      <c r="BR84" s="55">
        <v>0</v>
      </c>
      <c r="BS84" s="55">
        <v>0</v>
      </c>
      <c r="BT84" s="55">
        <v>0</v>
      </c>
      <c r="BU84" s="57">
        <f t="shared" si="77"/>
        <v>1000000</v>
      </c>
      <c r="BV84" s="55">
        <v>1050000</v>
      </c>
      <c r="BW84" s="55">
        <v>0</v>
      </c>
      <c r="BX84" s="55">
        <v>0</v>
      </c>
      <c r="BY84" s="55">
        <v>0</v>
      </c>
      <c r="BZ84" s="55">
        <v>0</v>
      </c>
      <c r="CA84" s="55">
        <v>0</v>
      </c>
      <c r="CB84" s="55">
        <v>0</v>
      </c>
      <c r="CC84" s="55">
        <v>0</v>
      </c>
      <c r="CD84" s="55">
        <v>0</v>
      </c>
      <c r="CE84" s="55">
        <v>0</v>
      </c>
      <c r="CF84" s="55">
        <v>0</v>
      </c>
      <c r="CG84" s="55">
        <v>0</v>
      </c>
      <c r="CH84" s="55">
        <v>0</v>
      </c>
      <c r="CI84" s="55">
        <v>0</v>
      </c>
      <c r="CJ84" s="55">
        <v>0</v>
      </c>
      <c r="CK84" s="55">
        <v>0</v>
      </c>
      <c r="CL84" s="56">
        <f t="shared" si="78"/>
        <v>1050000</v>
      </c>
      <c r="CM84" s="55">
        <f t="shared" si="84"/>
        <v>1102500</v>
      </c>
      <c r="CN84" s="55">
        <f t="shared" si="67"/>
        <v>0</v>
      </c>
      <c r="CO84" s="55">
        <f t="shared" si="68"/>
        <v>0</v>
      </c>
      <c r="CP84" s="55">
        <f t="shared" si="69"/>
        <v>0</v>
      </c>
      <c r="CQ84" s="55">
        <f t="shared" si="70"/>
        <v>0</v>
      </c>
      <c r="CR84" s="55">
        <f t="shared" si="71"/>
        <v>0</v>
      </c>
      <c r="CS84" s="55">
        <f t="shared" si="72"/>
        <v>0</v>
      </c>
      <c r="CT84" s="55">
        <f t="shared" si="82"/>
        <v>0</v>
      </c>
      <c r="CU84" s="55">
        <f t="shared" si="73"/>
        <v>0</v>
      </c>
      <c r="CV84" s="55">
        <f t="shared" si="74"/>
        <v>0</v>
      </c>
      <c r="CW84" s="55">
        <f t="shared" si="75"/>
        <v>0</v>
      </c>
      <c r="CX84" s="55">
        <f t="shared" si="79"/>
        <v>0</v>
      </c>
      <c r="CY84" s="55">
        <f t="shared" si="63"/>
        <v>0</v>
      </c>
      <c r="CZ84" s="55">
        <f t="shared" si="64"/>
        <v>0</v>
      </c>
      <c r="DA84" s="55">
        <f t="shared" si="65"/>
        <v>0</v>
      </c>
      <c r="DB84" s="55">
        <f t="shared" si="66"/>
        <v>0</v>
      </c>
      <c r="DC84" s="54">
        <f t="shared" si="80"/>
        <v>1102500</v>
      </c>
      <c r="DD84" s="54">
        <f t="shared" si="81"/>
        <v>3152500</v>
      </c>
      <c r="DE84" s="53" t="s">
        <v>26</v>
      </c>
    </row>
    <row r="85" spans="1:109" s="52" customFormat="1" ht="168" x14ac:dyDescent="0.35">
      <c r="A85" s="73" t="s">
        <v>185</v>
      </c>
      <c r="B85" s="73" t="s">
        <v>24</v>
      </c>
      <c r="C85" s="97">
        <v>120040010</v>
      </c>
      <c r="D85" s="72" t="s">
        <v>243</v>
      </c>
      <c r="E85" s="71" t="s">
        <v>229</v>
      </c>
      <c r="F85" s="82" t="s">
        <v>242</v>
      </c>
      <c r="G85" s="82" t="s">
        <v>242</v>
      </c>
      <c r="H85" s="63" t="s">
        <v>241</v>
      </c>
      <c r="I85" s="125" t="s">
        <v>240</v>
      </c>
      <c r="J85" s="63" t="s">
        <v>39</v>
      </c>
      <c r="K85" s="64" t="s">
        <v>179</v>
      </c>
      <c r="L85" s="63" t="s">
        <v>239</v>
      </c>
      <c r="M85" s="63" t="s">
        <v>37</v>
      </c>
      <c r="N85" s="65">
        <v>17</v>
      </c>
      <c r="O85" s="63" t="s">
        <v>238</v>
      </c>
      <c r="P85" s="64" t="s">
        <v>237</v>
      </c>
      <c r="Q85" s="63" t="s">
        <v>236</v>
      </c>
      <c r="R85" s="95">
        <v>1709013</v>
      </c>
      <c r="S85" s="63" t="s">
        <v>235</v>
      </c>
      <c r="T85" s="95">
        <v>170901300</v>
      </c>
      <c r="U85" s="63" t="s">
        <v>235</v>
      </c>
      <c r="V85" s="124" t="s">
        <v>234</v>
      </c>
      <c r="W85" s="64">
        <v>0</v>
      </c>
      <c r="X85" s="64" t="s">
        <v>7</v>
      </c>
      <c r="Y85" s="64">
        <v>2023</v>
      </c>
      <c r="Z85" s="73" t="s">
        <v>233</v>
      </c>
      <c r="AA85" s="64">
        <v>1</v>
      </c>
      <c r="AB85" s="104" t="s">
        <v>5</v>
      </c>
      <c r="AC85" s="64" t="s">
        <v>232</v>
      </c>
      <c r="AD85" s="63" t="s">
        <v>231</v>
      </c>
      <c r="AE85" s="97" t="s">
        <v>27</v>
      </c>
      <c r="AF85" s="108" t="s">
        <v>47</v>
      </c>
      <c r="AG85" s="97">
        <v>0</v>
      </c>
      <c r="AH85" s="61">
        <v>0</v>
      </c>
      <c r="AI85" s="61">
        <v>1</v>
      </c>
      <c r="AJ85" s="61">
        <v>0</v>
      </c>
      <c r="AK85" s="60" t="str">
        <f>+IF(AF85="Incremento",IF((SUM(AG85:AJ85)=AA85),"BIEN","NP"),IF((SUM(AG85:AJ85)/4)=AA85,"BIEN","NP"))</f>
        <v>NP</v>
      </c>
      <c r="AL85" s="108"/>
      <c r="AM85" s="107"/>
      <c r="AN85" s="93">
        <v>0</v>
      </c>
      <c r="AO85" s="93">
        <v>0</v>
      </c>
      <c r="AP85" s="93">
        <v>0</v>
      </c>
      <c r="AQ85" s="93">
        <v>0</v>
      </c>
      <c r="AR85" s="93">
        <v>0</v>
      </c>
      <c r="AS85" s="93">
        <v>0</v>
      </c>
      <c r="AT85" s="93">
        <v>0</v>
      </c>
      <c r="AU85" s="93">
        <v>0</v>
      </c>
      <c r="AV85" s="93">
        <v>0</v>
      </c>
      <c r="AW85" s="93">
        <v>0</v>
      </c>
      <c r="AX85" s="93">
        <v>0</v>
      </c>
      <c r="AY85" s="93">
        <v>0</v>
      </c>
      <c r="AZ85" s="93">
        <v>0</v>
      </c>
      <c r="BA85" s="93">
        <v>0</v>
      </c>
      <c r="BB85" s="93">
        <v>0</v>
      </c>
      <c r="BC85" s="93">
        <v>0</v>
      </c>
      <c r="BD85" s="57">
        <f t="shared" si="76"/>
        <v>0</v>
      </c>
      <c r="BE85" s="55">
        <v>0</v>
      </c>
      <c r="BF85" s="55">
        <v>0</v>
      </c>
      <c r="BG85" s="55">
        <v>0</v>
      </c>
      <c r="BH85" s="55">
        <v>0</v>
      </c>
      <c r="BI85" s="55">
        <v>0</v>
      </c>
      <c r="BJ85" s="55">
        <v>0</v>
      </c>
      <c r="BK85" s="55">
        <v>0</v>
      </c>
      <c r="BL85" s="55">
        <v>0</v>
      </c>
      <c r="BM85" s="55">
        <v>0</v>
      </c>
      <c r="BN85" s="55">
        <v>0</v>
      </c>
      <c r="BO85" s="55">
        <v>0</v>
      </c>
      <c r="BP85" s="55">
        <v>0</v>
      </c>
      <c r="BQ85" s="55">
        <v>0</v>
      </c>
      <c r="BR85" s="55">
        <v>0</v>
      </c>
      <c r="BS85" s="55">
        <v>0</v>
      </c>
      <c r="BT85" s="55">
        <v>0</v>
      </c>
      <c r="BU85" s="57">
        <f t="shared" si="77"/>
        <v>0</v>
      </c>
      <c r="BV85" s="55">
        <v>1000000</v>
      </c>
      <c r="BW85" s="55">
        <v>0</v>
      </c>
      <c r="BX85" s="55">
        <v>0</v>
      </c>
      <c r="BY85" s="55">
        <v>0</v>
      </c>
      <c r="BZ85" s="55">
        <v>0</v>
      </c>
      <c r="CA85" s="55">
        <v>0</v>
      </c>
      <c r="CB85" s="55">
        <v>0</v>
      </c>
      <c r="CC85" s="55">
        <v>0</v>
      </c>
      <c r="CD85" s="55">
        <v>0</v>
      </c>
      <c r="CE85" s="55">
        <v>0</v>
      </c>
      <c r="CF85" s="55">
        <v>0</v>
      </c>
      <c r="CG85" s="55">
        <v>0</v>
      </c>
      <c r="CH85" s="55">
        <v>0</v>
      </c>
      <c r="CI85" s="55">
        <v>0</v>
      </c>
      <c r="CJ85" s="55">
        <v>0</v>
      </c>
      <c r="CK85" s="55">
        <v>0</v>
      </c>
      <c r="CL85" s="56">
        <f t="shared" si="78"/>
        <v>1000000</v>
      </c>
      <c r="CM85" s="55">
        <v>0</v>
      </c>
      <c r="CN85" s="55">
        <f t="shared" si="67"/>
        <v>0</v>
      </c>
      <c r="CO85" s="55">
        <f t="shared" si="68"/>
        <v>0</v>
      </c>
      <c r="CP85" s="55">
        <f t="shared" si="69"/>
        <v>0</v>
      </c>
      <c r="CQ85" s="55">
        <f t="shared" si="70"/>
        <v>0</v>
      </c>
      <c r="CR85" s="55">
        <f t="shared" si="71"/>
        <v>0</v>
      </c>
      <c r="CS85" s="55">
        <f t="shared" si="72"/>
        <v>0</v>
      </c>
      <c r="CT85" s="55">
        <f t="shared" si="82"/>
        <v>0</v>
      </c>
      <c r="CU85" s="55">
        <f t="shared" si="73"/>
        <v>0</v>
      </c>
      <c r="CV85" s="55">
        <f t="shared" si="74"/>
        <v>0</v>
      </c>
      <c r="CW85" s="55">
        <f t="shared" si="75"/>
        <v>0</v>
      </c>
      <c r="CX85" s="55">
        <f t="shared" si="79"/>
        <v>0</v>
      </c>
      <c r="CY85" s="55">
        <f t="shared" si="63"/>
        <v>0</v>
      </c>
      <c r="CZ85" s="55">
        <f t="shared" si="64"/>
        <v>0</v>
      </c>
      <c r="DA85" s="55">
        <f t="shared" si="65"/>
        <v>0</v>
      </c>
      <c r="DB85" s="55">
        <f t="shared" si="66"/>
        <v>0</v>
      </c>
      <c r="DC85" s="54">
        <f t="shared" si="80"/>
        <v>0</v>
      </c>
      <c r="DD85" s="54">
        <f t="shared" si="81"/>
        <v>1000000</v>
      </c>
      <c r="DE85" s="53" t="s">
        <v>26</v>
      </c>
    </row>
    <row r="86" spans="1:109" s="52" customFormat="1" ht="147" x14ac:dyDescent="0.35">
      <c r="A86" s="73" t="s">
        <v>185</v>
      </c>
      <c r="B86" s="73" t="s">
        <v>24</v>
      </c>
      <c r="C86" s="97">
        <v>280010002</v>
      </c>
      <c r="D86" s="72" t="s">
        <v>230</v>
      </c>
      <c r="E86" s="71" t="s">
        <v>229</v>
      </c>
      <c r="F86" s="82">
        <v>5</v>
      </c>
      <c r="G86" s="82">
        <v>5</v>
      </c>
      <c r="H86" s="123" t="s">
        <v>228</v>
      </c>
      <c r="I86" s="122" t="s">
        <v>218</v>
      </c>
      <c r="J86" s="122" t="s">
        <v>227</v>
      </c>
      <c r="K86" s="118" t="s">
        <v>216</v>
      </c>
      <c r="L86" s="122" t="s">
        <v>215</v>
      </c>
      <c r="M86" s="122" t="s">
        <v>214</v>
      </c>
      <c r="N86" s="118">
        <v>35</v>
      </c>
      <c r="O86" s="122" t="s">
        <v>195</v>
      </c>
      <c r="P86" s="118">
        <v>3502</v>
      </c>
      <c r="Q86" s="122" t="s">
        <v>193</v>
      </c>
      <c r="R86" s="121">
        <v>3502046</v>
      </c>
      <c r="S86" s="122" t="s">
        <v>226</v>
      </c>
      <c r="T86" s="121">
        <v>350204600</v>
      </c>
      <c r="U86" s="117" t="s">
        <v>225</v>
      </c>
      <c r="V86" s="63" t="s">
        <v>224</v>
      </c>
      <c r="W86" s="120">
        <v>9</v>
      </c>
      <c r="X86" s="64" t="s">
        <v>7</v>
      </c>
      <c r="Y86" s="118" t="s">
        <v>223</v>
      </c>
      <c r="Z86" s="119" t="s">
        <v>222</v>
      </c>
      <c r="AA86" s="118">
        <v>9</v>
      </c>
      <c r="AB86" s="118" t="s">
        <v>5</v>
      </c>
      <c r="AC86" s="118" t="s">
        <v>221</v>
      </c>
      <c r="AD86" s="117" t="s">
        <v>220</v>
      </c>
      <c r="AE86" s="116">
        <v>2023765630028</v>
      </c>
      <c r="AF86" s="115" t="s">
        <v>47</v>
      </c>
      <c r="AG86" s="114">
        <v>2.25</v>
      </c>
      <c r="AH86" s="114">
        <v>2.25</v>
      </c>
      <c r="AI86" s="114">
        <v>2.25</v>
      </c>
      <c r="AJ86" s="114">
        <v>2.25</v>
      </c>
      <c r="AK86" s="60" t="s">
        <v>125</v>
      </c>
      <c r="AL86" s="108"/>
      <c r="AM86" s="107"/>
      <c r="AN86" s="93">
        <v>50000000</v>
      </c>
      <c r="AO86" s="93">
        <v>0</v>
      </c>
      <c r="AP86" s="93">
        <v>0</v>
      </c>
      <c r="AQ86" s="93">
        <v>0</v>
      </c>
      <c r="AR86" s="93">
        <v>0</v>
      </c>
      <c r="AS86" s="93">
        <v>0</v>
      </c>
      <c r="AT86" s="93">
        <v>0</v>
      </c>
      <c r="AU86" s="93">
        <v>0</v>
      </c>
      <c r="AV86" s="93">
        <v>0</v>
      </c>
      <c r="AW86" s="93">
        <v>0</v>
      </c>
      <c r="AX86" s="93">
        <v>0</v>
      </c>
      <c r="AY86" s="93">
        <v>0</v>
      </c>
      <c r="AZ86" s="93">
        <v>0</v>
      </c>
      <c r="BA86" s="93">
        <v>0</v>
      </c>
      <c r="BB86" s="93">
        <v>0</v>
      </c>
      <c r="BC86" s="93">
        <v>0</v>
      </c>
      <c r="BD86" s="57">
        <f t="shared" si="76"/>
        <v>50000000</v>
      </c>
      <c r="BE86" s="55">
        <v>40260000</v>
      </c>
      <c r="BF86" s="55">
        <v>0</v>
      </c>
      <c r="BG86" s="55">
        <v>0</v>
      </c>
      <c r="BH86" s="55">
        <v>0</v>
      </c>
      <c r="BI86" s="55">
        <v>0</v>
      </c>
      <c r="BJ86" s="55">
        <v>0</v>
      </c>
      <c r="BK86" s="55">
        <v>0</v>
      </c>
      <c r="BL86" s="55">
        <v>0</v>
      </c>
      <c r="BM86" s="55">
        <v>0</v>
      </c>
      <c r="BN86" s="55">
        <v>0</v>
      </c>
      <c r="BO86" s="55">
        <v>0</v>
      </c>
      <c r="BP86" s="55">
        <v>0</v>
      </c>
      <c r="BQ86" s="55">
        <v>0</v>
      </c>
      <c r="BR86" s="55">
        <v>0</v>
      </c>
      <c r="BS86" s="55">
        <v>0</v>
      </c>
      <c r="BT86" s="55">
        <v>0</v>
      </c>
      <c r="BU86" s="57">
        <f t="shared" si="77"/>
        <v>40260000</v>
      </c>
      <c r="BV86" s="55">
        <f>+BE86*105%</f>
        <v>42273000</v>
      </c>
      <c r="BW86" s="55">
        <v>0</v>
      </c>
      <c r="BX86" s="55">
        <v>0</v>
      </c>
      <c r="BY86" s="55">
        <v>0</v>
      </c>
      <c r="BZ86" s="55">
        <v>0</v>
      </c>
      <c r="CA86" s="55">
        <v>0</v>
      </c>
      <c r="CB86" s="55">
        <v>0</v>
      </c>
      <c r="CC86" s="55">
        <v>0</v>
      </c>
      <c r="CD86" s="55">
        <v>0</v>
      </c>
      <c r="CE86" s="55">
        <v>0</v>
      </c>
      <c r="CF86" s="55">
        <v>0</v>
      </c>
      <c r="CG86" s="55">
        <v>0</v>
      </c>
      <c r="CH86" s="55">
        <v>0</v>
      </c>
      <c r="CI86" s="55">
        <v>0</v>
      </c>
      <c r="CJ86" s="55">
        <v>0</v>
      </c>
      <c r="CK86" s="55">
        <v>0</v>
      </c>
      <c r="CL86" s="56">
        <f t="shared" si="78"/>
        <v>42273000</v>
      </c>
      <c r="CM86" s="55">
        <f t="shared" ref="CM86:CM96" si="85">+BV86*105%</f>
        <v>44386650</v>
      </c>
      <c r="CN86" s="55">
        <f t="shared" si="67"/>
        <v>0</v>
      </c>
      <c r="CO86" s="55">
        <f t="shared" si="68"/>
        <v>0</v>
      </c>
      <c r="CP86" s="55">
        <f t="shared" si="69"/>
        <v>0</v>
      </c>
      <c r="CQ86" s="55">
        <f t="shared" si="70"/>
        <v>0</v>
      </c>
      <c r="CR86" s="55">
        <f t="shared" si="71"/>
        <v>0</v>
      </c>
      <c r="CS86" s="55">
        <f t="shared" si="72"/>
        <v>0</v>
      </c>
      <c r="CT86" s="55">
        <f t="shared" si="82"/>
        <v>0</v>
      </c>
      <c r="CU86" s="55">
        <f t="shared" si="73"/>
        <v>0</v>
      </c>
      <c r="CV86" s="55">
        <f t="shared" si="74"/>
        <v>0</v>
      </c>
      <c r="CW86" s="55">
        <f t="shared" si="75"/>
        <v>0</v>
      </c>
      <c r="CX86" s="55">
        <f t="shared" si="79"/>
        <v>0</v>
      </c>
      <c r="CY86" s="55">
        <f t="shared" si="63"/>
        <v>0</v>
      </c>
      <c r="CZ86" s="55">
        <f t="shared" si="64"/>
        <v>0</v>
      </c>
      <c r="DA86" s="55">
        <f t="shared" si="65"/>
        <v>0</v>
      </c>
      <c r="DB86" s="55">
        <f t="shared" si="66"/>
        <v>0</v>
      </c>
      <c r="DC86" s="54">
        <f t="shared" si="80"/>
        <v>44386650</v>
      </c>
      <c r="DD86" s="54">
        <f t="shared" si="81"/>
        <v>176919650</v>
      </c>
      <c r="DE86" s="53" t="s">
        <v>206</v>
      </c>
    </row>
    <row r="87" spans="1:109" s="52" customFormat="1" ht="126" x14ac:dyDescent="0.35">
      <c r="A87" s="73" t="s">
        <v>185</v>
      </c>
      <c r="B87" s="73" t="s">
        <v>24</v>
      </c>
      <c r="C87" s="97">
        <v>120210004</v>
      </c>
      <c r="D87" s="72" t="s">
        <v>184</v>
      </c>
      <c r="E87" s="71" t="s">
        <v>43</v>
      </c>
      <c r="F87" s="82" t="s">
        <v>183</v>
      </c>
      <c r="G87" s="82" t="s">
        <v>183</v>
      </c>
      <c r="H87" s="113" t="s">
        <v>219</v>
      </c>
      <c r="I87" s="63" t="s">
        <v>218</v>
      </c>
      <c r="J87" s="63" t="s">
        <v>217</v>
      </c>
      <c r="K87" s="64" t="s">
        <v>216</v>
      </c>
      <c r="L87" s="63" t="s">
        <v>215</v>
      </c>
      <c r="M87" s="63" t="s">
        <v>214</v>
      </c>
      <c r="N87" s="64">
        <v>35</v>
      </c>
      <c r="O87" s="112" t="s">
        <v>195</v>
      </c>
      <c r="P87" s="64" t="s">
        <v>194</v>
      </c>
      <c r="Q87" s="63" t="s">
        <v>193</v>
      </c>
      <c r="R87" s="95">
        <v>3502002</v>
      </c>
      <c r="S87" s="63" t="s">
        <v>213</v>
      </c>
      <c r="T87" s="95">
        <v>350200200</v>
      </c>
      <c r="U87" s="111" t="s">
        <v>212</v>
      </c>
      <c r="V87" s="67" t="s">
        <v>211</v>
      </c>
      <c r="W87" s="94">
        <v>0</v>
      </c>
      <c r="X87" s="64" t="s">
        <v>7</v>
      </c>
      <c r="Y87" s="64" t="s">
        <v>210</v>
      </c>
      <c r="Z87" s="73" t="s">
        <v>209</v>
      </c>
      <c r="AA87" s="64">
        <v>1</v>
      </c>
      <c r="AB87" s="104" t="s">
        <v>5</v>
      </c>
      <c r="AC87" s="64" t="s">
        <v>208</v>
      </c>
      <c r="AD87" s="63" t="s">
        <v>207</v>
      </c>
      <c r="AE87" s="109" t="s">
        <v>27</v>
      </c>
      <c r="AF87" s="110"/>
      <c r="AG87" s="109">
        <v>0</v>
      </c>
      <c r="AH87" s="109">
        <v>1</v>
      </c>
      <c r="AI87" s="109">
        <v>1</v>
      </c>
      <c r="AJ87" s="109">
        <v>1</v>
      </c>
      <c r="AK87" s="60" t="str">
        <f>+IF(AF87="Incremento",IF((SUM(AG87:AJ87)=AA87),"BIEN","NP"),IF((SUM(AG87:AJ87)/4)=AA87,"BIEN","NP"))</f>
        <v>NP</v>
      </c>
      <c r="AL87" s="108"/>
      <c r="AM87" s="107"/>
      <c r="AN87" s="93">
        <v>0</v>
      </c>
      <c r="AO87" s="93">
        <v>0</v>
      </c>
      <c r="AP87" s="93">
        <v>0</v>
      </c>
      <c r="AQ87" s="93">
        <v>0</v>
      </c>
      <c r="AR87" s="93">
        <v>0</v>
      </c>
      <c r="AS87" s="93">
        <v>0</v>
      </c>
      <c r="AT87" s="93">
        <v>0</v>
      </c>
      <c r="AU87" s="93">
        <v>0</v>
      </c>
      <c r="AV87" s="93">
        <v>0</v>
      </c>
      <c r="AW87" s="93">
        <v>0</v>
      </c>
      <c r="AX87" s="93">
        <v>0</v>
      </c>
      <c r="AY87" s="93">
        <v>0</v>
      </c>
      <c r="AZ87" s="93">
        <v>0</v>
      </c>
      <c r="BA87" s="93">
        <v>0</v>
      </c>
      <c r="BB87" s="93">
        <v>0</v>
      </c>
      <c r="BC87" s="93">
        <v>0</v>
      </c>
      <c r="BD87" s="57">
        <f t="shared" si="76"/>
        <v>0</v>
      </c>
      <c r="BE87" s="55">
        <v>2356500</v>
      </c>
      <c r="BF87" s="55">
        <v>0</v>
      </c>
      <c r="BG87" s="55">
        <v>0</v>
      </c>
      <c r="BH87" s="55">
        <v>0</v>
      </c>
      <c r="BI87" s="55">
        <v>0</v>
      </c>
      <c r="BJ87" s="55">
        <v>0</v>
      </c>
      <c r="BK87" s="55">
        <v>0</v>
      </c>
      <c r="BL87" s="55">
        <v>0</v>
      </c>
      <c r="BM87" s="55">
        <v>0</v>
      </c>
      <c r="BN87" s="55">
        <v>0</v>
      </c>
      <c r="BO87" s="55">
        <v>0</v>
      </c>
      <c r="BP87" s="55">
        <v>0</v>
      </c>
      <c r="BQ87" s="55">
        <v>0</v>
      </c>
      <c r="BR87" s="55">
        <v>0</v>
      </c>
      <c r="BS87" s="55">
        <v>0</v>
      </c>
      <c r="BT87" s="55">
        <v>0</v>
      </c>
      <c r="BU87" s="57">
        <f t="shared" si="77"/>
        <v>2356500</v>
      </c>
      <c r="BV87" s="55">
        <f>+BE87*105%</f>
        <v>2474325</v>
      </c>
      <c r="BW87" s="55">
        <v>0</v>
      </c>
      <c r="BX87" s="55">
        <v>0</v>
      </c>
      <c r="BY87" s="55">
        <v>0</v>
      </c>
      <c r="BZ87" s="55">
        <v>0</v>
      </c>
      <c r="CA87" s="55">
        <v>0</v>
      </c>
      <c r="CB87" s="55">
        <v>0</v>
      </c>
      <c r="CC87" s="55">
        <v>0</v>
      </c>
      <c r="CD87" s="55">
        <v>0</v>
      </c>
      <c r="CE87" s="55">
        <v>0</v>
      </c>
      <c r="CF87" s="55">
        <v>0</v>
      </c>
      <c r="CG87" s="55">
        <v>0</v>
      </c>
      <c r="CH87" s="55">
        <v>0</v>
      </c>
      <c r="CI87" s="55">
        <v>0</v>
      </c>
      <c r="CJ87" s="55">
        <v>0</v>
      </c>
      <c r="CK87" s="55">
        <v>0</v>
      </c>
      <c r="CL87" s="56">
        <f t="shared" si="78"/>
        <v>2474325</v>
      </c>
      <c r="CM87" s="55">
        <f t="shared" si="85"/>
        <v>2598041.25</v>
      </c>
      <c r="CN87" s="55">
        <f t="shared" si="67"/>
        <v>0</v>
      </c>
      <c r="CO87" s="55">
        <f t="shared" si="68"/>
        <v>0</v>
      </c>
      <c r="CP87" s="55">
        <f t="shared" si="69"/>
        <v>0</v>
      </c>
      <c r="CQ87" s="55">
        <f t="shared" si="70"/>
        <v>0</v>
      </c>
      <c r="CR87" s="55">
        <f t="shared" si="71"/>
        <v>0</v>
      </c>
      <c r="CS87" s="55">
        <f t="shared" si="72"/>
        <v>0</v>
      </c>
      <c r="CT87" s="55">
        <f t="shared" si="82"/>
        <v>0</v>
      </c>
      <c r="CU87" s="55">
        <f t="shared" si="73"/>
        <v>0</v>
      </c>
      <c r="CV87" s="55">
        <f t="shared" si="74"/>
        <v>0</v>
      </c>
      <c r="CW87" s="55">
        <f t="shared" si="75"/>
        <v>0</v>
      </c>
      <c r="CX87" s="55">
        <f t="shared" si="79"/>
        <v>0</v>
      </c>
      <c r="CY87" s="55">
        <f t="shared" si="63"/>
        <v>0</v>
      </c>
      <c r="CZ87" s="55">
        <f t="shared" si="64"/>
        <v>0</v>
      </c>
      <c r="DA87" s="55">
        <f t="shared" si="65"/>
        <v>0</v>
      </c>
      <c r="DB87" s="55">
        <f t="shared" si="66"/>
        <v>0</v>
      </c>
      <c r="DC87" s="54">
        <f t="shared" si="80"/>
        <v>2598041.25</v>
      </c>
      <c r="DD87" s="54">
        <f t="shared" si="81"/>
        <v>7428866.25</v>
      </c>
      <c r="DE87" s="53" t="s">
        <v>206</v>
      </c>
    </row>
    <row r="88" spans="1:109" s="52" customFormat="1" ht="168" x14ac:dyDescent="0.35">
      <c r="A88" s="73" t="s">
        <v>185</v>
      </c>
      <c r="B88" s="73" t="s">
        <v>24</v>
      </c>
      <c r="C88" s="64">
        <v>120210004</v>
      </c>
      <c r="D88" s="72" t="s">
        <v>184</v>
      </c>
      <c r="E88" s="71" t="s">
        <v>43</v>
      </c>
      <c r="F88" s="106" t="s">
        <v>183</v>
      </c>
      <c r="G88" s="106" t="s">
        <v>183</v>
      </c>
      <c r="H88" s="63" t="s">
        <v>199</v>
      </c>
      <c r="I88" s="63" t="s">
        <v>181</v>
      </c>
      <c r="J88" s="63" t="s">
        <v>198</v>
      </c>
      <c r="K88" s="64" t="s">
        <v>197</v>
      </c>
      <c r="L88" s="63" t="s">
        <v>178</v>
      </c>
      <c r="M88" s="63" t="s">
        <v>196</v>
      </c>
      <c r="N88" s="64">
        <v>35</v>
      </c>
      <c r="O88" s="63" t="s">
        <v>195</v>
      </c>
      <c r="P88" s="64" t="s">
        <v>194</v>
      </c>
      <c r="Q88" s="63" t="s">
        <v>193</v>
      </c>
      <c r="R88" s="64">
        <v>3502011</v>
      </c>
      <c r="S88" s="63" t="s">
        <v>205</v>
      </c>
      <c r="T88" s="64">
        <v>350201100</v>
      </c>
      <c r="U88" s="63" t="s">
        <v>204</v>
      </c>
      <c r="V88" s="67" t="s">
        <v>203</v>
      </c>
      <c r="W88" s="94">
        <v>5736</v>
      </c>
      <c r="X88" s="94" t="s">
        <v>7</v>
      </c>
      <c r="Y88" s="64" t="s">
        <v>61</v>
      </c>
      <c r="Z88" s="73" t="s">
        <v>171</v>
      </c>
      <c r="AA88" s="64">
        <v>6022</v>
      </c>
      <c r="AB88" s="104" t="s">
        <v>5</v>
      </c>
      <c r="AC88" s="64" t="s">
        <v>202</v>
      </c>
      <c r="AD88" s="63" t="s">
        <v>201</v>
      </c>
      <c r="AE88" s="86">
        <v>2024765630004</v>
      </c>
      <c r="AF88" s="62" t="s">
        <v>47</v>
      </c>
      <c r="AG88" s="61">
        <v>1200</v>
      </c>
      <c r="AH88" s="61">
        <v>1607</v>
      </c>
      <c r="AI88" s="61">
        <v>1607</v>
      </c>
      <c r="AJ88" s="61">
        <v>1608</v>
      </c>
      <c r="AK88" s="60" t="s">
        <v>125</v>
      </c>
      <c r="AL88" s="62"/>
      <c r="AM88" s="62" t="s">
        <v>200</v>
      </c>
      <c r="AN88" s="103">
        <v>70000000</v>
      </c>
      <c r="AO88" s="93">
        <v>0</v>
      </c>
      <c r="AP88" s="93">
        <v>0</v>
      </c>
      <c r="AQ88" s="93">
        <v>0</v>
      </c>
      <c r="AR88" s="93">
        <v>0</v>
      </c>
      <c r="AS88" s="93">
        <v>0</v>
      </c>
      <c r="AT88" s="93">
        <v>0</v>
      </c>
      <c r="AU88" s="93">
        <v>50000000</v>
      </c>
      <c r="AV88" s="93">
        <v>37625578.700000003</v>
      </c>
      <c r="AW88" s="93">
        <v>0</v>
      </c>
      <c r="AX88" s="93">
        <v>0</v>
      </c>
      <c r="AY88" s="93">
        <v>0</v>
      </c>
      <c r="AZ88" s="93">
        <v>0</v>
      </c>
      <c r="BA88" s="93">
        <v>0</v>
      </c>
      <c r="BB88" s="93">
        <v>0</v>
      </c>
      <c r="BC88" s="93">
        <v>0</v>
      </c>
      <c r="BD88" s="57">
        <f t="shared" si="76"/>
        <v>157625578.69999999</v>
      </c>
      <c r="BE88" s="55">
        <v>73850000</v>
      </c>
      <c r="BF88" s="55">
        <v>0</v>
      </c>
      <c r="BG88" s="55">
        <v>0</v>
      </c>
      <c r="BH88" s="55">
        <v>0</v>
      </c>
      <c r="BI88" s="55">
        <v>0</v>
      </c>
      <c r="BJ88" s="55">
        <v>0</v>
      </c>
      <c r="BK88" s="55">
        <v>0</v>
      </c>
      <c r="BL88" s="55">
        <v>52750000</v>
      </c>
      <c r="BM88" s="55">
        <v>39694985.528499998</v>
      </c>
      <c r="BN88" s="55">
        <v>0</v>
      </c>
      <c r="BO88" s="55">
        <v>0</v>
      </c>
      <c r="BP88" s="55">
        <v>0</v>
      </c>
      <c r="BQ88" s="55">
        <v>0</v>
      </c>
      <c r="BR88" s="55">
        <v>0</v>
      </c>
      <c r="BS88" s="55">
        <v>0</v>
      </c>
      <c r="BT88" s="55">
        <v>0</v>
      </c>
      <c r="BU88" s="57">
        <f t="shared" si="77"/>
        <v>166294985.52849999</v>
      </c>
      <c r="BV88" s="55">
        <v>77542500</v>
      </c>
      <c r="BW88" s="55">
        <v>0</v>
      </c>
      <c r="BX88" s="55">
        <v>0</v>
      </c>
      <c r="BY88" s="55">
        <v>0</v>
      </c>
      <c r="BZ88" s="55">
        <v>0</v>
      </c>
      <c r="CA88" s="55">
        <v>0</v>
      </c>
      <c r="CB88" s="55">
        <v>0</v>
      </c>
      <c r="CC88" s="55">
        <v>55387500</v>
      </c>
      <c r="CD88" s="55">
        <v>41679734.804925002</v>
      </c>
      <c r="CE88" s="55">
        <v>0</v>
      </c>
      <c r="CF88" s="55">
        <v>0</v>
      </c>
      <c r="CG88" s="55">
        <v>0</v>
      </c>
      <c r="CH88" s="55">
        <v>0</v>
      </c>
      <c r="CI88" s="55">
        <v>0</v>
      </c>
      <c r="CJ88" s="55">
        <v>0</v>
      </c>
      <c r="CK88" s="55">
        <v>0</v>
      </c>
      <c r="CL88" s="56">
        <f t="shared" si="78"/>
        <v>174609734.80492499</v>
      </c>
      <c r="CM88" s="55">
        <f t="shared" si="85"/>
        <v>81419625</v>
      </c>
      <c r="CN88" s="55">
        <f t="shared" si="67"/>
        <v>0</v>
      </c>
      <c r="CO88" s="55">
        <f t="shared" si="68"/>
        <v>0</v>
      </c>
      <c r="CP88" s="55">
        <f t="shared" si="69"/>
        <v>0</v>
      </c>
      <c r="CQ88" s="55">
        <f t="shared" si="70"/>
        <v>0</v>
      </c>
      <c r="CR88" s="55">
        <f t="shared" si="71"/>
        <v>0</v>
      </c>
      <c r="CS88" s="55">
        <f t="shared" si="72"/>
        <v>0</v>
      </c>
      <c r="CT88" s="55">
        <f t="shared" si="82"/>
        <v>58156875</v>
      </c>
      <c r="CU88" s="55">
        <f t="shared" si="73"/>
        <v>43763721.545171253</v>
      </c>
      <c r="CV88" s="55">
        <f t="shared" si="74"/>
        <v>0</v>
      </c>
      <c r="CW88" s="55">
        <f t="shared" si="75"/>
        <v>0</v>
      </c>
      <c r="CX88" s="55">
        <f t="shared" si="79"/>
        <v>0</v>
      </c>
      <c r="CY88" s="55">
        <f t="shared" si="63"/>
        <v>0</v>
      </c>
      <c r="CZ88" s="55">
        <f t="shared" si="64"/>
        <v>0</v>
      </c>
      <c r="DA88" s="55">
        <f t="shared" si="65"/>
        <v>0</v>
      </c>
      <c r="DB88" s="55">
        <f t="shared" si="66"/>
        <v>0</v>
      </c>
      <c r="DC88" s="54">
        <f t="shared" si="80"/>
        <v>183340221.54517126</v>
      </c>
      <c r="DD88" s="54">
        <f t="shared" si="81"/>
        <v>681870520.57859623</v>
      </c>
      <c r="DE88" s="53" t="s">
        <v>168</v>
      </c>
    </row>
    <row r="89" spans="1:109" s="102" customFormat="1" ht="243" x14ac:dyDescent="0.25">
      <c r="A89" s="73" t="s">
        <v>185</v>
      </c>
      <c r="B89" s="73" t="s">
        <v>24</v>
      </c>
      <c r="C89" s="64">
        <v>120210004</v>
      </c>
      <c r="D89" s="72" t="s">
        <v>184</v>
      </c>
      <c r="E89" s="71" t="s">
        <v>43</v>
      </c>
      <c r="F89" s="106" t="s">
        <v>183</v>
      </c>
      <c r="G89" s="106" t="s">
        <v>183</v>
      </c>
      <c r="H89" s="63" t="s">
        <v>199</v>
      </c>
      <c r="I89" s="63" t="s">
        <v>181</v>
      </c>
      <c r="J89" s="53" t="s">
        <v>198</v>
      </c>
      <c r="K89" s="65" t="s">
        <v>197</v>
      </c>
      <c r="L89" s="63" t="s">
        <v>178</v>
      </c>
      <c r="M89" s="53" t="s">
        <v>196</v>
      </c>
      <c r="N89" s="65">
        <v>35</v>
      </c>
      <c r="O89" s="53" t="s">
        <v>195</v>
      </c>
      <c r="P89" s="65" t="s">
        <v>194</v>
      </c>
      <c r="Q89" s="53" t="s">
        <v>193</v>
      </c>
      <c r="R89" s="82">
        <v>3502012</v>
      </c>
      <c r="S89" s="53" t="s">
        <v>192</v>
      </c>
      <c r="T89" s="65">
        <v>350201205</v>
      </c>
      <c r="U89" s="53" t="s">
        <v>191</v>
      </c>
      <c r="V89" s="67" t="s">
        <v>190</v>
      </c>
      <c r="W89" s="105">
        <v>1</v>
      </c>
      <c r="X89" s="94" t="s">
        <v>7</v>
      </c>
      <c r="Y89" s="65">
        <v>2015</v>
      </c>
      <c r="Z89" s="66" t="s">
        <v>189</v>
      </c>
      <c r="AA89" s="65">
        <v>1</v>
      </c>
      <c r="AB89" s="104" t="s">
        <v>5</v>
      </c>
      <c r="AC89" s="64" t="s">
        <v>188</v>
      </c>
      <c r="AD89" s="63" t="s">
        <v>187</v>
      </c>
      <c r="AE89" s="86">
        <v>2024765630002</v>
      </c>
      <c r="AF89" s="62" t="s">
        <v>2</v>
      </c>
      <c r="AG89" s="61">
        <v>1</v>
      </c>
      <c r="AH89" s="61">
        <v>1</v>
      </c>
      <c r="AI89" s="61">
        <v>1</v>
      </c>
      <c r="AJ89" s="61">
        <v>1</v>
      </c>
      <c r="AK89" s="60" t="str">
        <f>+IF(AF89="Incremento",IF((SUM(AG89:AJ89)=AA89),"BIEN","NP"),IF((SUM(AG89:AJ89)/4)=AA89,"BIEN","NP"))</f>
        <v>BIEN</v>
      </c>
      <c r="AL89" s="62"/>
      <c r="AM89" s="62" t="s">
        <v>186</v>
      </c>
      <c r="AN89" s="103">
        <v>22000000</v>
      </c>
      <c r="AO89" s="93">
        <v>0</v>
      </c>
      <c r="AP89" s="93">
        <v>0</v>
      </c>
      <c r="AQ89" s="93">
        <v>0</v>
      </c>
      <c r="AR89" s="93">
        <v>0</v>
      </c>
      <c r="AS89" s="93">
        <v>0</v>
      </c>
      <c r="AT89" s="93">
        <v>0</v>
      </c>
      <c r="AU89" s="93">
        <v>0</v>
      </c>
      <c r="AV89" s="93">
        <v>100000000</v>
      </c>
      <c r="AW89" s="93">
        <v>0</v>
      </c>
      <c r="AX89" s="93">
        <v>0</v>
      </c>
      <c r="AY89" s="93">
        <v>0</v>
      </c>
      <c r="AZ89" s="93">
        <v>0</v>
      </c>
      <c r="BA89" s="93">
        <v>0</v>
      </c>
      <c r="BB89" s="93">
        <v>0</v>
      </c>
      <c r="BC89" s="93">
        <v>0</v>
      </c>
      <c r="BD89" s="57">
        <f t="shared" si="76"/>
        <v>122000000</v>
      </c>
      <c r="BE89" s="55">
        <v>23210000</v>
      </c>
      <c r="BF89" s="55">
        <v>0</v>
      </c>
      <c r="BG89" s="55">
        <v>0</v>
      </c>
      <c r="BH89" s="55">
        <v>0</v>
      </c>
      <c r="BI89" s="55">
        <v>0</v>
      </c>
      <c r="BJ89" s="55">
        <v>0</v>
      </c>
      <c r="BK89" s="55">
        <v>0</v>
      </c>
      <c r="BL89" s="55">
        <v>0</v>
      </c>
      <c r="BM89" s="55">
        <v>105500000</v>
      </c>
      <c r="BN89" s="55">
        <v>0</v>
      </c>
      <c r="BO89" s="55">
        <v>0</v>
      </c>
      <c r="BP89" s="55">
        <v>0</v>
      </c>
      <c r="BQ89" s="55">
        <v>0</v>
      </c>
      <c r="BR89" s="55">
        <v>0</v>
      </c>
      <c r="BS89" s="55">
        <v>0</v>
      </c>
      <c r="BT89" s="55">
        <v>0</v>
      </c>
      <c r="BU89" s="57">
        <f t="shared" si="77"/>
        <v>128710000</v>
      </c>
      <c r="BV89" s="55">
        <v>24370500</v>
      </c>
      <c r="BW89" s="55">
        <v>0</v>
      </c>
      <c r="BX89" s="55">
        <v>0</v>
      </c>
      <c r="BY89" s="55">
        <v>0</v>
      </c>
      <c r="BZ89" s="55">
        <v>0</v>
      </c>
      <c r="CA89" s="55">
        <v>0</v>
      </c>
      <c r="CB89" s="55">
        <v>0</v>
      </c>
      <c r="CC89" s="55">
        <v>0</v>
      </c>
      <c r="CD89" s="55">
        <v>110775000</v>
      </c>
      <c r="CE89" s="55">
        <v>0</v>
      </c>
      <c r="CF89" s="55">
        <v>0</v>
      </c>
      <c r="CG89" s="55">
        <v>0</v>
      </c>
      <c r="CH89" s="55">
        <v>0</v>
      </c>
      <c r="CI89" s="55">
        <v>0</v>
      </c>
      <c r="CJ89" s="55">
        <v>0</v>
      </c>
      <c r="CK89" s="55">
        <v>0</v>
      </c>
      <c r="CL89" s="56">
        <f t="shared" si="78"/>
        <v>135145500</v>
      </c>
      <c r="CM89" s="55">
        <f t="shared" si="85"/>
        <v>25589025</v>
      </c>
      <c r="CN89" s="55">
        <f t="shared" si="67"/>
        <v>0</v>
      </c>
      <c r="CO89" s="55">
        <f t="shared" si="68"/>
        <v>0</v>
      </c>
      <c r="CP89" s="55">
        <f t="shared" si="69"/>
        <v>0</v>
      </c>
      <c r="CQ89" s="55">
        <f t="shared" si="70"/>
        <v>0</v>
      </c>
      <c r="CR89" s="55">
        <f t="shared" si="71"/>
        <v>0</v>
      </c>
      <c r="CS89" s="55">
        <f t="shared" si="72"/>
        <v>0</v>
      </c>
      <c r="CT89" s="55">
        <f t="shared" si="82"/>
        <v>0</v>
      </c>
      <c r="CU89" s="55">
        <f t="shared" si="73"/>
        <v>116313750</v>
      </c>
      <c r="CV89" s="55">
        <f t="shared" si="74"/>
        <v>0</v>
      </c>
      <c r="CW89" s="55">
        <f t="shared" si="75"/>
        <v>0</v>
      </c>
      <c r="CX89" s="55">
        <f t="shared" si="79"/>
        <v>0</v>
      </c>
      <c r="CY89" s="55">
        <f t="shared" si="63"/>
        <v>0</v>
      </c>
      <c r="CZ89" s="55">
        <f t="shared" si="64"/>
        <v>0</v>
      </c>
      <c r="DA89" s="55">
        <f t="shared" si="65"/>
        <v>0</v>
      </c>
      <c r="DB89" s="55">
        <f t="shared" si="66"/>
        <v>0</v>
      </c>
      <c r="DC89" s="54">
        <f t="shared" si="80"/>
        <v>141902775</v>
      </c>
      <c r="DD89" s="54">
        <f t="shared" si="81"/>
        <v>527758275</v>
      </c>
      <c r="DE89" s="53" t="s">
        <v>168</v>
      </c>
    </row>
    <row r="90" spans="1:109" s="19" customFormat="1" ht="147" x14ac:dyDescent="0.35">
      <c r="A90" s="51" t="s">
        <v>185</v>
      </c>
      <c r="B90" s="51" t="s">
        <v>24</v>
      </c>
      <c r="C90" s="42">
        <v>120210004</v>
      </c>
      <c r="D90" s="50" t="s">
        <v>184</v>
      </c>
      <c r="E90" s="49" t="s">
        <v>43</v>
      </c>
      <c r="F90" s="101" t="s">
        <v>183</v>
      </c>
      <c r="G90" s="101" t="s">
        <v>183</v>
      </c>
      <c r="H90" s="41" t="s">
        <v>182</v>
      </c>
      <c r="I90" s="41" t="s">
        <v>181</v>
      </c>
      <c r="J90" s="41" t="s">
        <v>180</v>
      </c>
      <c r="K90" s="42" t="s">
        <v>179</v>
      </c>
      <c r="L90" s="41" t="s">
        <v>178</v>
      </c>
      <c r="M90" s="41" t="s">
        <v>177</v>
      </c>
      <c r="N90" s="45">
        <v>36</v>
      </c>
      <c r="O90" s="41" t="s">
        <v>176</v>
      </c>
      <c r="P90" s="42">
        <v>3602</v>
      </c>
      <c r="Q90" s="41" t="s">
        <v>175</v>
      </c>
      <c r="R90" s="42">
        <v>3602004</v>
      </c>
      <c r="S90" s="41" t="s">
        <v>174</v>
      </c>
      <c r="T90" s="42">
        <v>360200400</v>
      </c>
      <c r="U90" s="41" t="s">
        <v>173</v>
      </c>
      <c r="V90" s="43" t="s">
        <v>172</v>
      </c>
      <c r="W90" s="100">
        <v>687</v>
      </c>
      <c r="X90" s="100" t="s">
        <v>7</v>
      </c>
      <c r="Y90" s="42" t="s">
        <v>61</v>
      </c>
      <c r="Z90" s="51" t="s">
        <v>171</v>
      </c>
      <c r="AA90" s="42">
        <v>725</v>
      </c>
      <c r="AB90" s="99" t="s">
        <v>5</v>
      </c>
      <c r="AC90" s="42" t="s">
        <v>170</v>
      </c>
      <c r="AD90" s="41" t="s">
        <v>169</v>
      </c>
      <c r="AE90" s="83">
        <v>2024765630001</v>
      </c>
      <c r="AF90" s="37" t="s">
        <v>2</v>
      </c>
      <c r="AG90" s="39">
        <v>80</v>
      </c>
      <c r="AH90" s="39">
        <v>215</v>
      </c>
      <c r="AI90" s="39">
        <v>215</v>
      </c>
      <c r="AJ90" s="39">
        <v>215</v>
      </c>
      <c r="AK90" s="38" t="s">
        <v>125</v>
      </c>
      <c r="AL90" s="37"/>
      <c r="AM90" s="37"/>
      <c r="AN90" s="98">
        <v>30000000</v>
      </c>
      <c r="AO90" s="36">
        <v>0</v>
      </c>
      <c r="AP90" s="36">
        <v>0</v>
      </c>
      <c r="AQ90" s="36">
        <v>0</v>
      </c>
      <c r="AR90" s="36">
        <v>0</v>
      </c>
      <c r="AS90" s="36">
        <v>0</v>
      </c>
      <c r="AT90" s="36">
        <v>0</v>
      </c>
      <c r="AU90" s="36">
        <v>0</v>
      </c>
      <c r="AV90" s="36">
        <v>0</v>
      </c>
      <c r="AW90" s="36">
        <v>0</v>
      </c>
      <c r="AX90" s="36">
        <v>0</v>
      </c>
      <c r="AY90" s="36">
        <v>0</v>
      </c>
      <c r="AZ90" s="36">
        <v>0</v>
      </c>
      <c r="BA90" s="36">
        <v>0</v>
      </c>
      <c r="BB90" s="36">
        <v>0</v>
      </c>
      <c r="BC90" s="36">
        <v>0</v>
      </c>
      <c r="BD90" s="77">
        <f t="shared" si="76"/>
        <v>30000000</v>
      </c>
      <c r="BE90" s="34">
        <v>31649999.999999996</v>
      </c>
      <c r="BF90" s="34">
        <v>0</v>
      </c>
      <c r="BG90" s="34">
        <v>0</v>
      </c>
      <c r="BH90" s="34">
        <v>0</v>
      </c>
      <c r="BI90" s="34">
        <v>0</v>
      </c>
      <c r="BJ90" s="34">
        <v>0</v>
      </c>
      <c r="BK90" s="34">
        <v>0</v>
      </c>
      <c r="BL90" s="34">
        <v>0</v>
      </c>
      <c r="BM90" s="34">
        <v>0</v>
      </c>
      <c r="BN90" s="34">
        <v>0</v>
      </c>
      <c r="BO90" s="34">
        <v>0</v>
      </c>
      <c r="BP90" s="34">
        <v>0</v>
      </c>
      <c r="BQ90" s="34">
        <v>0</v>
      </c>
      <c r="BR90" s="34">
        <v>0</v>
      </c>
      <c r="BS90" s="34">
        <v>0</v>
      </c>
      <c r="BT90" s="34">
        <v>0</v>
      </c>
      <c r="BU90" s="77">
        <f t="shared" si="77"/>
        <v>31649999.999999996</v>
      </c>
      <c r="BV90" s="34">
        <v>33232499.999999996</v>
      </c>
      <c r="BW90" s="34">
        <v>0</v>
      </c>
      <c r="BX90" s="34">
        <v>0</v>
      </c>
      <c r="BY90" s="34">
        <v>0</v>
      </c>
      <c r="BZ90" s="34">
        <v>0</v>
      </c>
      <c r="CA90" s="34">
        <v>0</v>
      </c>
      <c r="CB90" s="34">
        <v>0</v>
      </c>
      <c r="CC90" s="34">
        <v>0</v>
      </c>
      <c r="CD90" s="34">
        <v>0</v>
      </c>
      <c r="CE90" s="34">
        <v>0</v>
      </c>
      <c r="CF90" s="34">
        <v>0</v>
      </c>
      <c r="CG90" s="34">
        <v>0</v>
      </c>
      <c r="CH90" s="34">
        <v>0</v>
      </c>
      <c r="CI90" s="34">
        <v>0</v>
      </c>
      <c r="CJ90" s="34">
        <v>0</v>
      </c>
      <c r="CK90" s="34">
        <v>0</v>
      </c>
      <c r="CL90" s="76">
        <f t="shared" si="78"/>
        <v>33232499.999999996</v>
      </c>
      <c r="CM90" s="34">
        <f t="shared" si="85"/>
        <v>34894125</v>
      </c>
      <c r="CN90" s="34">
        <f t="shared" si="67"/>
        <v>0</v>
      </c>
      <c r="CO90" s="34">
        <f t="shared" si="68"/>
        <v>0</v>
      </c>
      <c r="CP90" s="34">
        <f t="shared" si="69"/>
        <v>0</v>
      </c>
      <c r="CQ90" s="34">
        <f t="shared" si="70"/>
        <v>0</v>
      </c>
      <c r="CR90" s="34">
        <f t="shared" si="71"/>
        <v>0</v>
      </c>
      <c r="CS90" s="34">
        <f t="shared" si="72"/>
        <v>0</v>
      </c>
      <c r="CT90" s="34">
        <f t="shared" si="82"/>
        <v>0</v>
      </c>
      <c r="CU90" s="34">
        <f t="shared" si="73"/>
        <v>0</v>
      </c>
      <c r="CV90" s="34">
        <f t="shared" si="74"/>
        <v>0</v>
      </c>
      <c r="CW90" s="34">
        <f t="shared" si="75"/>
        <v>0</v>
      </c>
      <c r="CX90" s="34">
        <f t="shared" si="79"/>
        <v>0</v>
      </c>
      <c r="CY90" s="34">
        <f t="shared" si="63"/>
        <v>0</v>
      </c>
      <c r="CZ90" s="34">
        <f t="shared" si="64"/>
        <v>0</v>
      </c>
      <c r="DA90" s="34">
        <f t="shared" si="65"/>
        <v>0</v>
      </c>
      <c r="DB90" s="34">
        <f t="shared" si="66"/>
        <v>0</v>
      </c>
      <c r="DC90" s="75">
        <f t="shared" si="80"/>
        <v>34894125</v>
      </c>
      <c r="DD90" s="54">
        <f t="shared" si="81"/>
        <v>129776625</v>
      </c>
      <c r="DE90" s="31" t="s">
        <v>168</v>
      </c>
    </row>
    <row r="91" spans="1:109" s="52" customFormat="1" ht="126" x14ac:dyDescent="0.35">
      <c r="A91" s="73" t="s">
        <v>25</v>
      </c>
      <c r="B91" s="73" t="s">
        <v>45</v>
      </c>
      <c r="C91" s="64">
        <v>80020004</v>
      </c>
      <c r="D91" s="72" t="s">
        <v>159</v>
      </c>
      <c r="E91" s="71" t="s">
        <v>22</v>
      </c>
      <c r="F91" s="82">
        <v>88.89</v>
      </c>
      <c r="G91" s="96">
        <v>95</v>
      </c>
      <c r="H91" s="53" t="s">
        <v>167</v>
      </c>
      <c r="I91" s="53" t="s">
        <v>157</v>
      </c>
      <c r="J91" s="53" t="s">
        <v>166</v>
      </c>
      <c r="K91" s="65" t="s">
        <v>18</v>
      </c>
      <c r="L91" s="53" t="s">
        <v>165</v>
      </c>
      <c r="M91" s="53" t="s">
        <v>154</v>
      </c>
      <c r="N91" s="65">
        <v>45</v>
      </c>
      <c r="O91" s="53" t="s">
        <v>14</v>
      </c>
      <c r="P91" s="65">
        <v>4599</v>
      </c>
      <c r="Q91" s="53" t="s">
        <v>12</v>
      </c>
      <c r="R91" s="68" t="s">
        <v>164</v>
      </c>
      <c r="S91" s="53" t="s">
        <v>163</v>
      </c>
      <c r="T91" s="68">
        <v>459903600</v>
      </c>
      <c r="U91" s="53" t="s">
        <v>162</v>
      </c>
      <c r="V91" s="67" t="s">
        <v>161</v>
      </c>
      <c r="W91" s="65">
        <v>1</v>
      </c>
      <c r="X91" s="94" t="s">
        <v>7</v>
      </c>
      <c r="Y91" s="65">
        <v>2023</v>
      </c>
      <c r="Z91" s="73" t="s">
        <v>160</v>
      </c>
      <c r="AA91" s="64">
        <v>1</v>
      </c>
      <c r="AB91" s="64" t="s">
        <v>5</v>
      </c>
      <c r="AC91" s="64" t="s">
        <v>4</v>
      </c>
      <c r="AD91" s="63" t="s">
        <v>3</v>
      </c>
      <c r="AE91" s="68">
        <v>2024765630039</v>
      </c>
      <c r="AF91" s="61" t="s">
        <v>2</v>
      </c>
      <c r="AG91" s="97">
        <v>1</v>
      </c>
      <c r="AH91" s="61">
        <v>1</v>
      </c>
      <c r="AI91" s="61">
        <v>1</v>
      </c>
      <c r="AJ91" s="61">
        <v>1</v>
      </c>
      <c r="AK91" s="60" t="str">
        <f>+IF(AF91="Incremento",IF((SUM(AG91:AJ91)=AA91),"BIEN","NP"),IF((SUM(AG91:AJ91)/4)=AA91,"BIEN","NP"))</f>
        <v>BIEN</v>
      </c>
      <c r="AL91" s="62"/>
      <c r="AM91" s="62"/>
      <c r="AN91" s="93">
        <v>37000000</v>
      </c>
      <c r="AO91" s="93">
        <v>0</v>
      </c>
      <c r="AP91" s="93">
        <v>0</v>
      </c>
      <c r="AQ91" s="93">
        <v>0</v>
      </c>
      <c r="AR91" s="93">
        <v>0</v>
      </c>
      <c r="AS91" s="93">
        <v>0</v>
      </c>
      <c r="AT91" s="93">
        <v>0</v>
      </c>
      <c r="AU91" s="93">
        <v>0</v>
      </c>
      <c r="AV91" s="93">
        <v>0</v>
      </c>
      <c r="AW91" s="93">
        <v>0</v>
      </c>
      <c r="AX91" s="93">
        <v>0</v>
      </c>
      <c r="AY91" s="93">
        <v>0</v>
      </c>
      <c r="AZ91" s="93">
        <v>0</v>
      </c>
      <c r="BA91" s="93">
        <v>0</v>
      </c>
      <c r="BB91" s="93">
        <v>0</v>
      </c>
      <c r="BC91" s="93">
        <v>0</v>
      </c>
      <c r="BD91" s="57">
        <f t="shared" si="76"/>
        <v>37000000</v>
      </c>
      <c r="BE91" s="55">
        <v>39035000</v>
      </c>
      <c r="BF91" s="55">
        <v>0</v>
      </c>
      <c r="BG91" s="55">
        <v>0</v>
      </c>
      <c r="BH91" s="55">
        <v>0</v>
      </c>
      <c r="BI91" s="55">
        <v>0</v>
      </c>
      <c r="BJ91" s="55">
        <v>0</v>
      </c>
      <c r="BK91" s="55">
        <v>0</v>
      </c>
      <c r="BL91" s="55">
        <v>0</v>
      </c>
      <c r="BM91" s="55">
        <v>0</v>
      </c>
      <c r="BN91" s="55">
        <v>0</v>
      </c>
      <c r="BO91" s="55">
        <v>0</v>
      </c>
      <c r="BP91" s="55">
        <v>0</v>
      </c>
      <c r="BQ91" s="55">
        <v>0</v>
      </c>
      <c r="BR91" s="55">
        <v>0</v>
      </c>
      <c r="BS91" s="55">
        <v>0</v>
      </c>
      <c r="BT91" s="55">
        <v>0</v>
      </c>
      <c r="BU91" s="57">
        <f t="shared" si="77"/>
        <v>39035000</v>
      </c>
      <c r="BV91" s="55">
        <f>+BE91*105%</f>
        <v>40986750</v>
      </c>
      <c r="BW91" s="55">
        <v>0</v>
      </c>
      <c r="BX91" s="55">
        <v>0</v>
      </c>
      <c r="BY91" s="55">
        <v>0</v>
      </c>
      <c r="BZ91" s="55">
        <v>0</v>
      </c>
      <c r="CA91" s="55">
        <v>0</v>
      </c>
      <c r="CB91" s="55">
        <v>0</v>
      </c>
      <c r="CC91" s="55">
        <v>0</v>
      </c>
      <c r="CD91" s="55">
        <v>0</v>
      </c>
      <c r="CE91" s="55">
        <v>0</v>
      </c>
      <c r="CF91" s="55">
        <v>0</v>
      </c>
      <c r="CG91" s="55">
        <v>0</v>
      </c>
      <c r="CH91" s="55">
        <v>0</v>
      </c>
      <c r="CI91" s="55">
        <v>0</v>
      </c>
      <c r="CJ91" s="55">
        <v>0</v>
      </c>
      <c r="CK91" s="55">
        <v>0</v>
      </c>
      <c r="CL91" s="56">
        <f t="shared" si="78"/>
        <v>40986750</v>
      </c>
      <c r="CM91" s="55">
        <f t="shared" si="85"/>
        <v>43036087.5</v>
      </c>
      <c r="CN91" s="55">
        <f t="shared" si="67"/>
        <v>0</v>
      </c>
      <c r="CO91" s="55">
        <f t="shared" si="68"/>
        <v>0</v>
      </c>
      <c r="CP91" s="55">
        <f t="shared" si="69"/>
        <v>0</v>
      </c>
      <c r="CQ91" s="55">
        <f t="shared" si="70"/>
        <v>0</v>
      </c>
      <c r="CR91" s="55">
        <f t="shared" si="71"/>
        <v>0</v>
      </c>
      <c r="CS91" s="55">
        <f t="shared" si="72"/>
        <v>0</v>
      </c>
      <c r="CT91" s="55">
        <f t="shared" si="82"/>
        <v>0</v>
      </c>
      <c r="CU91" s="55">
        <f t="shared" si="73"/>
        <v>0</v>
      </c>
      <c r="CV91" s="55">
        <f t="shared" si="74"/>
        <v>0</v>
      </c>
      <c r="CW91" s="55">
        <f t="shared" si="75"/>
        <v>0</v>
      </c>
      <c r="CX91" s="55">
        <f t="shared" si="79"/>
        <v>0</v>
      </c>
      <c r="CY91" s="55">
        <f t="shared" si="63"/>
        <v>0</v>
      </c>
      <c r="CZ91" s="55">
        <f t="shared" si="64"/>
        <v>0</v>
      </c>
      <c r="DA91" s="55">
        <f t="shared" si="65"/>
        <v>0</v>
      </c>
      <c r="DB91" s="55">
        <f t="shared" si="66"/>
        <v>0</v>
      </c>
      <c r="DC91" s="54">
        <f t="shared" si="80"/>
        <v>43036087.5</v>
      </c>
      <c r="DD91" s="54">
        <f t="shared" si="81"/>
        <v>160057837.5</v>
      </c>
      <c r="DE91" s="53" t="s">
        <v>146</v>
      </c>
    </row>
    <row r="92" spans="1:109" s="52" customFormat="1" ht="263.25" x14ac:dyDescent="0.35">
      <c r="A92" s="73" t="s">
        <v>25</v>
      </c>
      <c r="B92" s="73" t="s">
        <v>45</v>
      </c>
      <c r="C92" s="64">
        <v>80020004</v>
      </c>
      <c r="D92" s="72" t="s">
        <v>159</v>
      </c>
      <c r="E92" s="71" t="s">
        <v>22</v>
      </c>
      <c r="F92" s="82">
        <v>88.89</v>
      </c>
      <c r="G92" s="96">
        <v>95</v>
      </c>
      <c r="H92" s="63" t="s">
        <v>158</v>
      </c>
      <c r="I92" s="63" t="s">
        <v>157</v>
      </c>
      <c r="J92" s="63" t="s">
        <v>156</v>
      </c>
      <c r="K92" s="65" t="s">
        <v>18</v>
      </c>
      <c r="L92" s="63" t="s">
        <v>155</v>
      </c>
      <c r="M92" s="63" t="s">
        <v>154</v>
      </c>
      <c r="N92" s="64">
        <v>45</v>
      </c>
      <c r="O92" s="63" t="s">
        <v>14</v>
      </c>
      <c r="P92" s="64" t="s">
        <v>13</v>
      </c>
      <c r="Q92" s="63" t="s">
        <v>12</v>
      </c>
      <c r="R92" s="88" t="s">
        <v>153</v>
      </c>
      <c r="S92" s="63" t="s">
        <v>152</v>
      </c>
      <c r="T92" s="95">
        <v>459902903</v>
      </c>
      <c r="U92" s="63" t="s">
        <v>151</v>
      </c>
      <c r="V92" s="67" t="s">
        <v>150</v>
      </c>
      <c r="W92" s="64">
        <v>0</v>
      </c>
      <c r="X92" s="94" t="s">
        <v>7</v>
      </c>
      <c r="Y92" s="64">
        <v>2023</v>
      </c>
      <c r="Z92" s="73" t="s">
        <v>149</v>
      </c>
      <c r="AA92" s="64">
        <v>4</v>
      </c>
      <c r="AB92" s="64" t="s">
        <v>5</v>
      </c>
      <c r="AC92" s="64" t="s">
        <v>4</v>
      </c>
      <c r="AD92" s="63" t="s">
        <v>3</v>
      </c>
      <c r="AE92" s="86" t="s">
        <v>148</v>
      </c>
      <c r="AF92" s="61" t="s">
        <v>2</v>
      </c>
      <c r="AG92" s="61">
        <v>4</v>
      </c>
      <c r="AH92" s="61">
        <v>4</v>
      </c>
      <c r="AI92" s="61">
        <v>4</v>
      </c>
      <c r="AJ92" s="61">
        <v>4</v>
      </c>
      <c r="AK92" s="60" t="str">
        <f>+IF(AF92="Incremento",IF((SUM(AG92:AJ92)=AA92),"BIEN","NP"),IF((SUM(AG92:AJ92)/4)=AA92,"BIEN","NP"))</f>
        <v>BIEN</v>
      </c>
      <c r="AL92" s="62"/>
      <c r="AM92" s="62" t="s">
        <v>147</v>
      </c>
      <c r="AN92" s="93">
        <v>470000000</v>
      </c>
      <c r="AO92" s="93">
        <v>0</v>
      </c>
      <c r="AP92" s="93">
        <v>0</v>
      </c>
      <c r="AQ92" s="93">
        <v>0</v>
      </c>
      <c r="AR92" s="93">
        <v>0</v>
      </c>
      <c r="AS92" s="93">
        <v>0</v>
      </c>
      <c r="AT92" s="93">
        <v>0</v>
      </c>
      <c r="AU92" s="93">
        <v>0</v>
      </c>
      <c r="AV92" s="93">
        <v>67736856</v>
      </c>
      <c r="AW92" s="93">
        <v>0</v>
      </c>
      <c r="AX92" s="93">
        <v>0</v>
      </c>
      <c r="AY92" s="93">
        <v>0</v>
      </c>
      <c r="AZ92" s="93">
        <v>0</v>
      </c>
      <c r="BA92" s="93">
        <v>0</v>
      </c>
      <c r="BB92" s="93">
        <v>0</v>
      </c>
      <c r="BC92" s="93">
        <v>0</v>
      </c>
      <c r="BD92" s="57">
        <f t="shared" si="76"/>
        <v>537736856</v>
      </c>
      <c r="BE92" s="55">
        <v>518600000</v>
      </c>
      <c r="BF92" s="55">
        <v>0</v>
      </c>
      <c r="BG92" s="55">
        <v>0</v>
      </c>
      <c r="BH92" s="55">
        <v>0</v>
      </c>
      <c r="BI92" s="55">
        <v>0</v>
      </c>
      <c r="BJ92" s="55">
        <v>0</v>
      </c>
      <c r="BK92" s="55">
        <v>0</v>
      </c>
      <c r="BL92" s="55">
        <v>0</v>
      </c>
      <c r="BM92" s="55">
        <v>51462383.079999998</v>
      </c>
      <c r="BN92" s="55">
        <v>0</v>
      </c>
      <c r="BO92" s="55">
        <v>0</v>
      </c>
      <c r="BP92" s="55">
        <v>0</v>
      </c>
      <c r="BQ92" s="55">
        <v>0</v>
      </c>
      <c r="BR92" s="55">
        <v>0</v>
      </c>
      <c r="BS92" s="55">
        <v>0</v>
      </c>
      <c r="BT92" s="55">
        <v>0</v>
      </c>
      <c r="BU92" s="57">
        <f t="shared" si="77"/>
        <v>570062383.08000004</v>
      </c>
      <c r="BV92" s="55">
        <f>+BE92*105%</f>
        <v>544530000</v>
      </c>
      <c r="BW92" s="55">
        <v>0</v>
      </c>
      <c r="BX92" s="55">
        <v>0</v>
      </c>
      <c r="BY92" s="55">
        <v>0</v>
      </c>
      <c r="BZ92" s="55">
        <v>0</v>
      </c>
      <c r="CA92" s="55">
        <v>0</v>
      </c>
      <c r="CB92" s="55">
        <v>0</v>
      </c>
      <c r="CC92" s="55">
        <v>0</v>
      </c>
      <c r="CD92" s="55">
        <f>+BM92*105%</f>
        <v>54035502.233999997</v>
      </c>
      <c r="CE92" s="55">
        <v>0</v>
      </c>
      <c r="CF92" s="55">
        <v>0</v>
      </c>
      <c r="CG92" s="55">
        <v>0</v>
      </c>
      <c r="CH92" s="55">
        <v>0</v>
      </c>
      <c r="CI92" s="55">
        <v>0</v>
      </c>
      <c r="CJ92" s="55">
        <v>0</v>
      </c>
      <c r="CK92" s="55">
        <v>0</v>
      </c>
      <c r="CL92" s="56">
        <f t="shared" si="78"/>
        <v>598565502.23399997</v>
      </c>
      <c r="CM92" s="55">
        <f t="shared" si="85"/>
        <v>571756500</v>
      </c>
      <c r="CN92" s="55">
        <f t="shared" si="67"/>
        <v>0</v>
      </c>
      <c r="CO92" s="55">
        <f t="shared" si="68"/>
        <v>0</v>
      </c>
      <c r="CP92" s="55">
        <f t="shared" si="69"/>
        <v>0</v>
      </c>
      <c r="CQ92" s="55">
        <f t="shared" si="70"/>
        <v>0</v>
      </c>
      <c r="CR92" s="55">
        <f t="shared" si="71"/>
        <v>0</v>
      </c>
      <c r="CS92" s="55">
        <f t="shared" si="72"/>
        <v>0</v>
      </c>
      <c r="CT92" s="55">
        <f t="shared" si="82"/>
        <v>0</v>
      </c>
      <c r="CU92" s="55">
        <f t="shared" si="73"/>
        <v>56737277.345700003</v>
      </c>
      <c r="CV92" s="55">
        <f t="shared" si="74"/>
        <v>0</v>
      </c>
      <c r="CW92" s="55">
        <f t="shared" si="75"/>
        <v>0</v>
      </c>
      <c r="CX92" s="55">
        <f t="shared" si="79"/>
        <v>0</v>
      </c>
      <c r="CY92" s="55">
        <f t="shared" si="63"/>
        <v>0</v>
      </c>
      <c r="CZ92" s="55">
        <f t="shared" si="64"/>
        <v>0</v>
      </c>
      <c r="DA92" s="55">
        <f t="shared" si="65"/>
        <v>0</v>
      </c>
      <c r="DB92" s="55">
        <f t="shared" si="66"/>
        <v>0</v>
      </c>
      <c r="DC92" s="54">
        <f t="shared" si="80"/>
        <v>628493777.34570003</v>
      </c>
      <c r="DD92" s="54">
        <f t="shared" si="81"/>
        <v>2334858518.6596999</v>
      </c>
      <c r="DE92" s="53" t="s">
        <v>146</v>
      </c>
    </row>
    <row r="93" spans="1:109" s="19" customFormat="1" ht="252" x14ac:dyDescent="0.35">
      <c r="A93" s="51" t="s">
        <v>25</v>
      </c>
      <c r="B93" s="51" t="s">
        <v>45</v>
      </c>
      <c r="C93" s="42">
        <v>80020001</v>
      </c>
      <c r="D93" s="50" t="s">
        <v>132</v>
      </c>
      <c r="E93" s="49" t="s">
        <v>22</v>
      </c>
      <c r="F93" s="48">
        <v>35.15</v>
      </c>
      <c r="G93" s="48">
        <v>35.15</v>
      </c>
      <c r="H93" s="31" t="s">
        <v>145</v>
      </c>
      <c r="I93" s="31" t="s">
        <v>144</v>
      </c>
      <c r="J93" s="31" t="s">
        <v>143</v>
      </c>
      <c r="K93" s="45" t="s">
        <v>18</v>
      </c>
      <c r="L93" s="31" t="s">
        <v>126</v>
      </c>
      <c r="M93" s="31">
        <v>3490</v>
      </c>
      <c r="N93" s="45">
        <v>45</v>
      </c>
      <c r="O93" s="80" t="s">
        <v>14</v>
      </c>
      <c r="P93" s="45" t="s">
        <v>13</v>
      </c>
      <c r="Q93" s="31" t="s">
        <v>12</v>
      </c>
      <c r="R93" s="90" t="s">
        <v>136</v>
      </c>
      <c r="S93" s="31" t="s">
        <v>135</v>
      </c>
      <c r="T93" s="79">
        <v>459900201</v>
      </c>
      <c r="U93" s="31" t="s">
        <v>142</v>
      </c>
      <c r="V93" s="43" t="s">
        <v>141</v>
      </c>
      <c r="W93" s="45">
        <v>1</v>
      </c>
      <c r="X93" s="45" t="s">
        <v>7</v>
      </c>
      <c r="Y93" s="45">
        <v>2023</v>
      </c>
      <c r="Z93" s="78" t="s">
        <v>126</v>
      </c>
      <c r="AA93" s="45">
        <v>1</v>
      </c>
      <c r="AB93" s="42" t="s">
        <v>5</v>
      </c>
      <c r="AC93" s="42" t="s">
        <v>4</v>
      </c>
      <c r="AD93" s="41" t="s">
        <v>3</v>
      </c>
      <c r="AE93" s="83">
        <v>2024765630061</v>
      </c>
      <c r="AF93" s="39" t="s">
        <v>2</v>
      </c>
      <c r="AG93" s="39">
        <v>1</v>
      </c>
      <c r="AH93" s="39">
        <v>1</v>
      </c>
      <c r="AI93" s="39">
        <v>1</v>
      </c>
      <c r="AJ93" s="39">
        <v>1</v>
      </c>
      <c r="AK93" s="38" t="str">
        <f>+IF(AF93="Incremento",IF((SUM(AG93:AJ93)=AA93),"BIEN","NP"),IF((SUM(AG93:AJ93)/4)=AA93,"BIEN","NP"))</f>
        <v>BIEN</v>
      </c>
      <c r="AL93" s="37"/>
      <c r="AM93" s="37"/>
      <c r="AN93" s="92">
        <v>0</v>
      </c>
      <c r="AO93" s="36">
        <v>0</v>
      </c>
      <c r="AP93" s="36">
        <v>0</v>
      </c>
      <c r="AQ93" s="36">
        <v>0</v>
      </c>
      <c r="AR93" s="36">
        <v>0</v>
      </c>
      <c r="AS93" s="36">
        <v>0</v>
      </c>
      <c r="AT93" s="36">
        <v>0</v>
      </c>
      <c r="AU93" s="36">
        <v>0</v>
      </c>
      <c r="AV93" s="92">
        <v>190000000</v>
      </c>
      <c r="AW93" s="36">
        <v>0</v>
      </c>
      <c r="AX93" s="36">
        <v>0</v>
      </c>
      <c r="AY93" s="36">
        <v>0</v>
      </c>
      <c r="AZ93" s="36">
        <v>0</v>
      </c>
      <c r="BA93" s="36">
        <v>0</v>
      </c>
      <c r="BB93" s="36">
        <v>0</v>
      </c>
      <c r="BC93" s="36">
        <v>0</v>
      </c>
      <c r="BD93" s="77">
        <f t="shared" si="76"/>
        <v>190000000</v>
      </c>
      <c r="BE93" s="34">
        <v>0</v>
      </c>
      <c r="BF93" s="34">
        <v>0</v>
      </c>
      <c r="BG93" s="34">
        <v>0</v>
      </c>
      <c r="BH93" s="34">
        <v>0</v>
      </c>
      <c r="BI93" s="34">
        <v>0</v>
      </c>
      <c r="BJ93" s="34">
        <v>0</v>
      </c>
      <c r="BK93" s="34">
        <v>0</v>
      </c>
      <c r="BL93" s="34">
        <v>0</v>
      </c>
      <c r="BM93" s="34">
        <f>200450000-50000000</f>
        <v>150450000</v>
      </c>
      <c r="BN93" s="34">
        <v>0</v>
      </c>
      <c r="BO93" s="34">
        <v>0</v>
      </c>
      <c r="BP93" s="34">
        <v>0</v>
      </c>
      <c r="BQ93" s="34">
        <v>0</v>
      </c>
      <c r="BR93" s="34">
        <v>0</v>
      </c>
      <c r="BS93" s="34">
        <v>0</v>
      </c>
      <c r="BT93" s="34">
        <v>0</v>
      </c>
      <c r="BU93" s="77">
        <f t="shared" si="77"/>
        <v>150450000</v>
      </c>
      <c r="BV93" s="34">
        <v>0</v>
      </c>
      <c r="BW93" s="34">
        <v>0</v>
      </c>
      <c r="BX93" s="34">
        <v>0</v>
      </c>
      <c r="BY93" s="34">
        <v>0</v>
      </c>
      <c r="BZ93" s="34">
        <v>0</v>
      </c>
      <c r="CA93" s="34">
        <v>0</v>
      </c>
      <c r="CB93" s="34">
        <v>0</v>
      </c>
      <c r="CC93" s="34">
        <v>0</v>
      </c>
      <c r="CD93" s="34">
        <f>+BM93*105%</f>
        <v>157972500</v>
      </c>
      <c r="CE93" s="34">
        <v>0</v>
      </c>
      <c r="CF93" s="34">
        <v>0</v>
      </c>
      <c r="CG93" s="34">
        <v>0</v>
      </c>
      <c r="CH93" s="34">
        <v>0</v>
      </c>
      <c r="CI93" s="34">
        <v>0</v>
      </c>
      <c r="CJ93" s="34">
        <v>0</v>
      </c>
      <c r="CK93" s="34">
        <v>0</v>
      </c>
      <c r="CL93" s="76">
        <f t="shared" si="78"/>
        <v>157972500</v>
      </c>
      <c r="CM93" s="34">
        <f t="shared" si="85"/>
        <v>0</v>
      </c>
      <c r="CN93" s="34">
        <f t="shared" si="67"/>
        <v>0</v>
      </c>
      <c r="CO93" s="34">
        <f t="shared" si="68"/>
        <v>0</v>
      </c>
      <c r="CP93" s="34">
        <f t="shared" si="69"/>
        <v>0</v>
      </c>
      <c r="CQ93" s="34">
        <f t="shared" si="70"/>
        <v>0</v>
      </c>
      <c r="CR93" s="34">
        <f t="shared" si="71"/>
        <v>0</v>
      </c>
      <c r="CS93" s="34">
        <f t="shared" si="72"/>
        <v>0</v>
      </c>
      <c r="CT93" s="34">
        <f t="shared" si="82"/>
        <v>0</v>
      </c>
      <c r="CU93" s="34">
        <f t="shared" si="73"/>
        <v>165871125</v>
      </c>
      <c r="CV93" s="34">
        <f t="shared" si="74"/>
        <v>0</v>
      </c>
      <c r="CW93" s="34">
        <f t="shared" si="75"/>
        <v>0</v>
      </c>
      <c r="CX93" s="34">
        <f t="shared" si="79"/>
        <v>0</v>
      </c>
      <c r="CY93" s="34">
        <f t="shared" si="63"/>
        <v>0</v>
      </c>
      <c r="CZ93" s="34">
        <f t="shared" si="64"/>
        <v>0</v>
      </c>
      <c r="DA93" s="34">
        <f t="shared" si="65"/>
        <v>0</v>
      </c>
      <c r="DB93" s="34">
        <f t="shared" si="66"/>
        <v>0</v>
      </c>
      <c r="DC93" s="75">
        <f t="shared" si="80"/>
        <v>165871125</v>
      </c>
      <c r="DD93" s="74">
        <f t="shared" si="81"/>
        <v>664293625</v>
      </c>
      <c r="DE93" s="31" t="s">
        <v>124</v>
      </c>
    </row>
    <row r="94" spans="1:109" s="19" customFormat="1" ht="105" x14ac:dyDescent="0.35">
      <c r="A94" s="51" t="s">
        <v>25</v>
      </c>
      <c r="B94" s="51" t="s">
        <v>45</v>
      </c>
      <c r="C94" s="42">
        <v>80020002</v>
      </c>
      <c r="D94" s="50" t="s">
        <v>140</v>
      </c>
      <c r="E94" s="49" t="s">
        <v>22</v>
      </c>
      <c r="F94" s="48">
        <v>87.5</v>
      </c>
      <c r="G94" s="48">
        <v>87.5</v>
      </c>
      <c r="H94" s="31" t="s">
        <v>139</v>
      </c>
      <c r="I94" s="31" t="s">
        <v>138</v>
      </c>
      <c r="J94" s="31" t="s">
        <v>137</v>
      </c>
      <c r="K94" s="45" t="s">
        <v>18</v>
      </c>
      <c r="L94" s="31" t="s">
        <v>126</v>
      </c>
      <c r="M94" s="31">
        <v>49135</v>
      </c>
      <c r="N94" s="45">
        <v>45</v>
      </c>
      <c r="O94" s="31" t="s">
        <v>14</v>
      </c>
      <c r="P94" s="45" t="s">
        <v>13</v>
      </c>
      <c r="Q94" s="31" t="s">
        <v>12</v>
      </c>
      <c r="R94" s="79" t="s">
        <v>136</v>
      </c>
      <c r="S94" s="31" t="s">
        <v>135</v>
      </c>
      <c r="T94" s="79">
        <v>459900200</v>
      </c>
      <c r="U94" s="31" t="s">
        <v>134</v>
      </c>
      <c r="V94" s="43" t="s">
        <v>133</v>
      </c>
      <c r="W94" s="45">
        <v>1</v>
      </c>
      <c r="X94" s="45" t="s">
        <v>7</v>
      </c>
      <c r="Y94" s="45">
        <v>2023</v>
      </c>
      <c r="Z94" s="78" t="s">
        <v>126</v>
      </c>
      <c r="AA94" s="45">
        <v>1</v>
      </c>
      <c r="AB94" s="42" t="s">
        <v>5</v>
      </c>
      <c r="AC94" s="42" t="s">
        <v>4</v>
      </c>
      <c r="AD94" s="41" t="s">
        <v>3</v>
      </c>
      <c r="AE94" s="83">
        <v>2024765630061</v>
      </c>
      <c r="AF94" s="39" t="s">
        <v>2</v>
      </c>
      <c r="AG94" s="39">
        <v>1</v>
      </c>
      <c r="AH94" s="39">
        <v>1</v>
      </c>
      <c r="AI94" s="39">
        <v>1</v>
      </c>
      <c r="AJ94" s="39">
        <v>1</v>
      </c>
      <c r="AK94" s="38" t="str">
        <f>+IF(AF94="Incremento",IF((SUM(AG94:AJ94)=AA94),"BIEN","NP"),IF((SUM(AG94:AJ94)/4)=AA94,"BIEN","NP"))</f>
        <v>BIEN</v>
      </c>
      <c r="AL94" s="37"/>
      <c r="AM94" s="37"/>
      <c r="AN94" s="92">
        <v>408689075</v>
      </c>
      <c r="AO94" s="92">
        <v>0</v>
      </c>
      <c r="AP94" s="92">
        <v>0</v>
      </c>
      <c r="AQ94" s="92">
        <v>0</v>
      </c>
      <c r="AR94" s="92">
        <v>0</v>
      </c>
      <c r="AS94" s="92">
        <v>0</v>
      </c>
      <c r="AT94" s="92">
        <v>0</v>
      </c>
      <c r="AU94" s="92">
        <v>0</v>
      </c>
      <c r="AV94" s="92">
        <v>0</v>
      </c>
      <c r="AW94" s="92">
        <v>0</v>
      </c>
      <c r="AX94" s="92">
        <v>0</v>
      </c>
      <c r="AY94" s="92">
        <v>0</v>
      </c>
      <c r="AZ94" s="92">
        <v>0</v>
      </c>
      <c r="BA94" s="92">
        <v>0</v>
      </c>
      <c r="BB94" s="92">
        <v>0</v>
      </c>
      <c r="BC94" s="92">
        <v>0</v>
      </c>
      <c r="BD94" s="77">
        <f t="shared" si="76"/>
        <v>408689075</v>
      </c>
      <c r="BE94" s="34">
        <f>431166974.125-139099125</f>
        <v>292067849.125</v>
      </c>
      <c r="BF94" s="34">
        <v>0</v>
      </c>
      <c r="BG94" s="34">
        <v>0</v>
      </c>
      <c r="BH94" s="34">
        <v>0</v>
      </c>
      <c r="BI94" s="34">
        <v>0</v>
      </c>
      <c r="BJ94" s="34">
        <v>0</v>
      </c>
      <c r="BK94" s="34">
        <v>0</v>
      </c>
      <c r="BL94" s="34">
        <v>0</v>
      </c>
      <c r="BM94" s="34">
        <v>0</v>
      </c>
      <c r="BN94" s="34">
        <v>0</v>
      </c>
      <c r="BO94" s="34">
        <v>0</v>
      </c>
      <c r="BP94" s="34">
        <v>0</v>
      </c>
      <c r="BQ94" s="34">
        <v>0</v>
      </c>
      <c r="BR94" s="34">
        <v>0</v>
      </c>
      <c r="BS94" s="34">
        <v>0</v>
      </c>
      <c r="BT94" s="34">
        <v>0</v>
      </c>
      <c r="BU94" s="77">
        <f t="shared" si="77"/>
        <v>292067849.125</v>
      </c>
      <c r="BV94" s="34">
        <f>+BE94*105%</f>
        <v>306671241.58125001</v>
      </c>
      <c r="BW94" s="34">
        <v>0</v>
      </c>
      <c r="BX94" s="34">
        <v>0</v>
      </c>
      <c r="BY94" s="34">
        <v>0</v>
      </c>
      <c r="BZ94" s="34">
        <v>0</v>
      </c>
      <c r="CA94" s="34">
        <v>0</v>
      </c>
      <c r="CB94" s="34">
        <v>0</v>
      </c>
      <c r="CC94" s="34">
        <v>0</v>
      </c>
      <c r="CD94" s="34">
        <v>0</v>
      </c>
      <c r="CE94" s="34">
        <v>0</v>
      </c>
      <c r="CF94" s="34">
        <v>0</v>
      </c>
      <c r="CG94" s="34">
        <v>0</v>
      </c>
      <c r="CH94" s="34">
        <v>0</v>
      </c>
      <c r="CI94" s="34">
        <v>0</v>
      </c>
      <c r="CJ94" s="34">
        <v>0</v>
      </c>
      <c r="CK94" s="34">
        <v>0</v>
      </c>
      <c r="CL94" s="76">
        <f t="shared" si="78"/>
        <v>306671241.58125001</v>
      </c>
      <c r="CM94" s="34">
        <f t="shared" si="85"/>
        <v>322004803.66031253</v>
      </c>
      <c r="CN94" s="34">
        <f t="shared" si="67"/>
        <v>0</v>
      </c>
      <c r="CO94" s="34">
        <f t="shared" si="68"/>
        <v>0</v>
      </c>
      <c r="CP94" s="34">
        <f t="shared" si="69"/>
        <v>0</v>
      </c>
      <c r="CQ94" s="34">
        <f t="shared" si="70"/>
        <v>0</v>
      </c>
      <c r="CR94" s="34">
        <f t="shared" si="71"/>
        <v>0</v>
      </c>
      <c r="CS94" s="34">
        <f t="shared" si="72"/>
        <v>0</v>
      </c>
      <c r="CT94" s="34">
        <f t="shared" si="82"/>
        <v>0</v>
      </c>
      <c r="CU94" s="34">
        <f t="shared" si="73"/>
        <v>0</v>
      </c>
      <c r="CV94" s="34">
        <f t="shared" si="74"/>
        <v>0</v>
      </c>
      <c r="CW94" s="34">
        <f t="shared" si="75"/>
        <v>0</v>
      </c>
      <c r="CX94" s="34">
        <f t="shared" si="79"/>
        <v>0</v>
      </c>
      <c r="CY94" s="34">
        <f t="shared" si="63"/>
        <v>0</v>
      </c>
      <c r="CZ94" s="34">
        <f t="shared" si="64"/>
        <v>0</v>
      </c>
      <c r="DA94" s="34">
        <f t="shared" si="65"/>
        <v>0</v>
      </c>
      <c r="DB94" s="34">
        <f t="shared" si="66"/>
        <v>0</v>
      </c>
      <c r="DC94" s="75">
        <f t="shared" si="80"/>
        <v>322004803.66031253</v>
      </c>
      <c r="DD94" s="74">
        <f t="shared" si="81"/>
        <v>1329432969.3665624</v>
      </c>
      <c r="DE94" s="31" t="s">
        <v>124</v>
      </c>
    </row>
    <row r="95" spans="1:109" s="19" customFormat="1" ht="231" x14ac:dyDescent="0.35">
      <c r="A95" s="51" t="s">
        <v>25</v>
      </c>
      <c r="B95" s="51" t="s">
        <v>45</v>
      </c>
      <c r="C95" s="42">
        <v>80020001</v>
      </c>
      <c r="D95" s="50" t="s">
        <v>132</v>
      </c>
      <c r="E95" s="49" t="s">
        <v>22</v>
      </c>
      <c r="F95" s="48">
        <v>35.15</v>
      </c>
      <c r="G95" s="48">
        <v>35.15</v>
      </c>
      <c r="H95" s="31" t="s">
        <v>131</v>
      </c>
      <c r="I95" s="31" t="s">
        <v>130</v>
      </c>
      <c r="J95" s="31" t="s">
        <v>129</v>
      </c>
      <c r="K95" s="45" t="s">
        <v>18</v>
      </c>
      <c r="L95" s="31" t="s">
        <v>126</v>
      </c>
      <c r="M95" s="31" t="s">
        <v>128</v>
      </c>
      <c r="N95" s="45">
        <v>45</v>
      </c>
      <c r="O95" s="31" t="s">
        <v>14</v>
      </c>
      <c r="P95" s="45" t="s">
        <v>13</v>
      </c>
      <c r="Q95" s="31" t="s">
        <v>12</v>
      </c>
      <c r="R95" s="90" t="s">
        <v>11</v>
      </c>
      <c r="S95" s="31" t="s">
        <v>10</v>
      </c>
      <c r="T95" s="79">
        <v>459903100</v>
      </c>
      <c r="U95" s="31" t="s">
        <v>9</v>
      </c>
      <c r="V95" s="43" t="s">
        <v>127</v>
      </c>
      <c r="W95" s="45">
        <v>16</v>
      </c>
      <c r="X95" s="45" t="s">
        <v>7</v>
      </c>
      <c r="Y95" s="45">
        <v>2023</v>
      </c>
      <c r="Z95" s="78" t="s">
        <v>126</v>
      </c>
      <c r="AA95" s="45">
        <v>16</v>
      </c>
      <c r="AB95" s="42" t="s">
        <v>5</v>
      </c>
      <c r="AC95" s="42" t="s">
        <v>4</v>
      </c>
      <c r="AD95" s="41" t="s">
        <v>3</v>
      </c>
      <c r="AE95" s="83">
        <v>2024765630060</v>
      </c>
      <c r="AF95" s="37" t="s">
        <v>47</v>
      </c>
      <c r="AG95" s="39">
        <v>4</v>
      </c>
      <c r="AH95" s="39">
        <v>4</v>
      </c>
      <c r="AI95" s="39">
        <v>4</v>
      </c>
      <c r="AJ95" s="39">
        <v>4</v>
      </c>
      <c r="AK95" s="38" t="s">
        <v>125</v>
      </c>
      <c r="AL95" s="37"/>
      <c r="AM95" s="37"/>
      <c r="AN95" s="92">
        <v>0</v>
      </c>
      <c r="AO95" s="92">
        <v>0</v>
      </c>
      <c r="AP95" s="92">
        <v>0</v>
      </c>
      <c r="AQ95" s="92">
        <v>0</v>
      </c>
      <c r="AR95" s="92">
        <v>0</v>
      </c>
      <c r="AS95" s="92">
        <v>0</v>
      </c>
      <c r="AT95" s="92">
        <v>0</v>
      </c>
      <c r="AU95" s="92">
        <v>0</v>
      </c>
      <c r="AV95" s="92">
        <v>110000000</v>
      </c>
      <c r="AW95" s="92">
        <v>0</v>
      </c>
      <c r="AX95" s="92">
        <v>0</v>
      </c>
      <c r="AY95" s="92">
        <v>0</v>
      </c>
      <c r="AZ95" s="92">
        <v>0</v>
      </c>
      <c r="BA95" s="92">
        <v>0</v>
      </c>
      <c r="BB95" s="92">
        <v>0</v>
      </c>
      <c r="BC95" s="92">
        <v>0</v>
      </c>
      <c r="BD95" s="77">
        <f t="shared" si="76"/>
        <v>110000000</v>
      </c>
      <c r="BE95" s="34">
        <v>0</v>
      </c>
      <c r="BF95" s="34">
        <v>0</v>
      </c>
      <c r="BG95" s="34">
        <v>0</v>
      </c>
      <c r="BH95" s="34">
        <v>0</v>
      </c>
      <c r="BI95" s="34">
        <v>0</v>
      </c>
      <c r="BJ95" s="34">
        <v>0</v>
      </c>
      <c r="BK95" s="34">
        <v>0</v>
      </c>
      <c r="BL95" s="34">
        <v>0</v>
      </c>
      <c r="BM95" s="34">
        <v>116050000</v>
      </c>
      <c r="BN95" s="34">
        <v>0</v>
      </c>
      <c r="BO95" s="34">
        <v>0</v>
      </c>
      <c r="BP95" s="34">
        <v>0</v>
      </c>
      <c r="BQ95" s="34">
        <v>0</v>
      </c>
      <c r="BR95" s="34">
        <v>0</v>
      </c>
      <c r="BS95" s="34">
        <v>0</v>
      </c>
      <c r="BT95" s="34">
        <v>0</v>
      </c>
      <c r="BU95" s="77">
        <f t="shared" si="77"/>
        <v>116050000</v>
      </c>
      <c r="BV95" s="34">
        <v>0</v>
      </c>
      <c r="BW95" s="34">
        <v>0</v>
      </c>
      <c r="BX95" s="34">
        <v>0</v>
      </c>
      <c r="BY95" s="34">
        <v>0</v>
      </c>
      <c r="BZ95" s="34">
        <v>0</v>
      </c>
      <c r="CA95" s="34">
        <v>0</v>
      </c>
      <c r="CB95" s="34">
        <v>0</v>
      </c>
      <c r="CC95" s="34">
        <v>0</v>
      </c>
      <c r="CD95" s="34">
        <v>121852500</v>
      </c>
      <c r="CE95" s="34">
        <v>0</v>
      </c>
      <c r="CF95" s="34">
        <v>0</v>
      </c>
      <c r="CG95" s="34">
        <v>0</v>
      </c>
      <c r="CH95" s="34">
        <v>0</v>
      </c>
      <c r="CI95" s="34">
        <v>0</v>
      </c>
      <c r="CJ95" s="34">
        <v>0</v>
      </c>
      <c r="CK95" s="34">
        <v>0</v>
      </c>
      <c r="CL95" s="76">
        <f t="shared" si="78"/>
        <v>121852500</v>
      </c>
      <c r="CM95" s="34">
        <f t="shared" si="85"/>
        <v>0</v>
      </c>
      <c r="CN95" s="34">
        <f t="shared" si="67"/>
        <v>0</v>
      </c>
      <c r="CO95" s="34">
        <f t="shared" si="68"/>
        <v>0</v>
      </c>
      <c r="CP95" s="34">
        <f t="shared" si="69"/>
        <v>0</v>
      </c>
      <c r="CQ95" s="34">
        <f t="shared" si="70"/>
        <v>0</v>
      </c>
      <c r="CR95" s="34">
        <f t="shared" si="71"/>
        <v>0</v>
      </c>
      <c r="CS95" s="34">
        <f t="shared" si="72"/>
        <v>0</v>
      </c>
      <c r="CT95" s="34">
        <f t="shared" si="82"/>
        <v>0</v>
      </c>
      <c r="CU95" s="34">
        <f t="shared" si="73"/>
        <v>127945125</v>
      </c>
      <c r="CV95" s="34">
        <f t="shared" si="74"/>
        <v>0</v>
      </c>
      <c r="CW95" s="34">
        <f t="shared" si="75"/>
        <v>0</v>
      </c>
      <c r="CX95" s="34">
        <f t="shared" si="79"/>
        <v>0</v>
      </c>
      <c r="CY95" s="34">
        <f t="shared" si="63"/>
        <v>0</v>
      </c>
      <c r="CZ95" s="34">
        <f t="shared" si="64"/>
        <v>0</v>
      </c>
      <c r="DA95" s="34">
        <f t="shared" si="65"/>
        <v>0</v>
      </c>
      <c r="DB95" s="34">
        <f t="shared" si="66"/>
        <v>0</v>
      </c>
      <c r="DC95" s="75">
        <f t="shared" si="80"/>
        <v>127945125</v>
      </c>
      <c r="DD95" s="74">
        <f t="shared" si="81"/>
        <v>475847625</v>
      </c>
      <c r="DE95" s="31" t="s">
        <v>124</v>
      </c>
    </row>
    <row r="96" spans="1:109" s="52" customFormat="1" ht="189" x14ac:dyDescent="0.35">
      <c r="A96" s="73" t="s">
        <v>25</v>
      </c>
      <c r="B96" s="73" t="s">
        <v>45</v>
      </c>
      <c r="C96" s="64">
        <v>80030004</v>
      </c>
      <c r="D96" s="72" t="s">
        <v>105</v>
      </c>
      <c r="E96" s="71" t="s">
        <v>22</v>
      </c>
      <c r="F96" s="82">
        <v>89.21</v>
      </c>
      <c r="G96" s="82">
        <v>89.21</v>
      </c>
      <c r="H96" s="53" t="s">
        <v>123</v>
      </c>
      <c r="I96" s="91" t="s">
        <v>103</v>
      </c>
      <c r="J96" s="91" t="s">
        <v>122</v>
      </c>
      <c r="K96" s="65" t="s">
        <v>18</v>
      </c>
      <c r="L96" s="91" t="s">
        <v>101</v>
      </c>
      <c r="M96" s="91" t="s">
        <v>110</v>
      </c>
      <c r="N96" s="65">
        <v>45</v>
      </c>
      <c r="O96" s="69" t="s">
        <v>14</v>
      </c>
      <c r="P96" s="65">
        <v>4501</v>
      </c>
      <c r="Q96" s="53" t="s">
        <v>121</v>
      </c>
      <c r="R96" s="68" t="s">
        <v>120</v>
      </c>
      <c r="S96" s="53" t="s">
        <v>119</v>
      </c>
      <c r="T96" s="68">
        <v>450102602</v>
      </c>
      <c r="U96" s="53" t="s">
        <v>118</v>
      </c>
      <c r="V96" s="67" t="s">
        <v>117</v>
      </c>
      <c r="W96" s="65">
        <v>1</v>
      </c>
      <c r="X96" s="65" t="s">
        <v>96</v>
      </c>
      <c r="Y96" s="65">
        <v>2023</v>
      </c>
      <c r="Z96" s="66" t="s">
        <v>95</v>
      </c>
      <c r="AA96" s="65">
        <v>1</v>
      </c>
      <c r="AB96" s="64" t="s">
        <v>116</v>
      </c>
      <c r="AC96" s="64" t="s">
        <v>115</v>
      </c>
      <c r="AD96" s="63" t="s">
        <v>114</v>
      </c>
      <c r="AE96" s="86" t="s">
        <v>113</v>
      </c>
      <c r="AF96" s="61" t="s">
        <v>2</v>
      </c>
      <c r="AG96" s="61">
        <v>1</v>
      </c>
      <c r="AH96" s="61">
        <v>1</v>
      </c>
      <c r="AI96" s="61">
        <v>1</v>
      </c>
      <c r="AJ96" s="61">
        <v>1</v>
      </c>
      <c r="AK96" s="60" t="str">
        <f t="shared" ref="AK96:AK105" si="86">+IF(AF96="Incremento",IF((SUM(AG96:AJ96)=AA96),"BIEN","NP"),IF((SUM(AG96:AJ96)/4)=AA96,"BIEN","NP"))</f>
        <v>BIEN</v>
      </c>
      <c r="AL96" s="62"/>
      <c r="AM96" s="62"/>
      <c r="AN96" s="55">
        <v>30000000</v>
      </c>
      <c r="AO96" s="55">
        <v>0</v>
      </c>
      <c r="AP96" s="55">
        <v>0</v>
      </c>
      <c r="AQ96" s="55">
        <v>0</v>
      </c>
      <c r="AR96" s="55">
        <v>0</v>
      </c>
      <c r="AS96" s="55">
        <v>0</v>
      </c>
      <c r="AT96" s="55">
        <v>0</v>
      </c>
      <c r="AU96" s="55">
        <v>0</v>
      </c>
      <c r="AV96" s="55">
        <v>0</v>
      </c>
      <c r="AW96" s="55">
        <v>0</v>
      </c>
      <c r="AX96" s="55">
        <v>0</v>
      </c>
      <c r="AY96" s="55">
        <v>0</v>
      </c>
      <c r="AZ96" s="55">
        <v>0</v>
      </c>
      <c r="BA96" s="55">
        <v>0</v>
      </c>
      <c r="BB96" s="55">
        <v>0</v>
      </c>
      <c r="BC96" s="55">
        <v>70000000</v>
      </c>
      <c r="BD96" s="57">
        <f t="shared" si="76"/>
        <v>100000000</v>
      </c>
      <c r="BE96" s="55">
        <v>28000000</v>
      </c>
      <c r="BF96" s="55">
        <v>0</v>
      </c>
      <c r="BG96" s="55">
        <v>0</v>
      </c>
      <c r="BH96" s="55">
        <v>0</v>
      </c>
      <c r="BI96" s="55">
        <v>0</v>
      </c>
      <c r="BJ96" s="55">
        <v>0</v>
      </c>
      <c r="BK96" s="55">
        <v>0</v>
      </c>
      <c r="BL96" s="55">
        <v>0</v>
      </c>
      <c r="BM96" s="55">
        <v>0</v>
      </c>
      <c r="BN96" s="55">
        <v>0</v>
      </c>
      <c r="BO96" s="55">
        <v>0</v>
      </c>
      <c r="BP96" s="55">
        <v>0</v>
      </c>
      <c r="BQ96" s="55">
        <v>0</v>
      </c>
      <c r="BR96" s="55">
        <v>0</v>
      </c>
      <c r="BS96" s="55">
        <v>0</v>
      </c>
      <c r="BT96" s="55">
        <v>73850000</v>
      </c>
      <c r="BU96" s="57">
        <f t="shared" si="77"/>
        <v>101850000</v>
      </c>
      <c r="BV96" s="55">
        <f>+BE96*105%</f>
        <v>29400000</v>
      </c>
      <c r="BW96" s="55">
        <v>0</v>
      </c>
      <c r="BX96" s="55">
        <v>0</v>
      </c>
      <c r="BY96" s="55">
        <v>0</v>
      </c>
      <c r="BZ96" s="55">
        <v>0</v>
      </c>
      <c r="CA96" s="55">
        <v>0</v>
      </c>
      <c r="CB96" s="55">
        <v>0</v>
      </c>
      <c r="CC96" s="55">
        <v>0</v>
      </c>
      <c r="CD96" s="55">
        <v>0</v>
      </c>
      <c r="CE96" s="55">
        <v>0</v>
      </c>
      <c r="CF96" s="55">
        <v>0</v>
      </c>
      <c r="CG96" s="55">
        <v>0</v>
      </c>
      <c r="CH96" s="55">
        <v>0</v>
      </c>
      <c r="CI96" s="55">
        <v>0</v>
      </c>
      <c r="CJ96" s="55">
        <v>0</v>
      </c>
      <c r="CK96" s="55">
        <v>77542500</v>
      </c>
      <c r="CL96" s="56">
        <f t="shared" si="78"/>
        <v>106942500</v>
      </c>
      <c r="CM96" s="55">
        <f t="shared" si="85"/>
        <v>30870000</v>
      </c>
      <c r="CN96" s="55">
        <f t="shared" si="67"/>
        <v>0</v>
      </c>
      <c r="CO96" s="55">
        <f t="shared" si="68"/>
        <v>0</v>
      </c>
      <c r="CP96" s="55">
        <f t="shared" si="69"/>
        <v>0</v>
      </c>
      <c r="CQ96" s="55">
        <f t="shared" si="70"/>
        <v>0</v>
      </c>
      <c r="CR96" s="55">
        <f t="shared" si="71"/>
        <v>0</v>
      </c>
      <c r="CS96" s="55">
        <f t="shared" si="72"/>
        <v>0</v>
      </c>
      <c r="CT96" s="55">
        <f t="shared" si="82"/>
        <v>0</v>
      </c>
      <c r="CU96" s="55">
        <f t="shared" si="73"/>
        <v>0</v>
      </c>
      <c r="CV96" s="55">
        <f t="shared" si="74"/>
        <v>0</v>
      </c>
      <c r="CW96" s="55">
        <f t="shared" si="75"/>
        <v>0</v>
      </c>
      <c r="CX96" s="55">
        <f t="shared" si="79"/>
        <v>0</v>
      </c>
      <c r="CY96" s="55">
        <f t="shared" si="63"/>
        <v>0</v>
      </c>
      <c r="CZ96" s="55">
        <f t="shared" si="64"/>
        <v>0</v>
      </c>
      <c r="DA96" s="55">
        <f t="shared" si="65"/>
        <v>0</v>
      </c>
      <c r="DB96" s="55">
        <f t="shared" si="66"/>
        <v>81419625</v>
      </c>
      <c r="DC96" s="54">
        <f t="shared" si="80"/>
        <v>112289625</v>
      </c>
      <c r="DD96" s="54">
        <f t="shared" si="81"/>
        <v>421082125</v>
      </c>
      <c r="DE96" s="53" t="s">
        <v>93</v>
      </c>
    </row>
    <row r="97" spans="1:109" s="52" customFormat="1" ht="135.75" customHeight="1" x14ac:dyDescent="0.35">
      <c r="A97" s="73" t="s">
        <v>25</v>
      </c>
      <c r="B97" s="73" t="s">
        <v>45</v>
      </c>
      <c r="C97" s="64">
        <v>80030004</v>
      </c>
      <c r="D97" s="72" t="s">
        <v>105</v>
      </c>
      <c r="E97" s="71" t="s">
        <v>22</v>
      </c>
      <c r="F97" s="82">
        <v>89.21</v>
      </c>
      <c r="G97" s="82">
        <v>89.21</v>
      </c>
      <c r="H97" s="53" t="s">
        <v>112</v>
      </c>
      <c r="I97" s="91" t="s">
        <v>103</v>
      </c>
      <c r="J97" s="53" t="s">
        <v>111</v>
      </c>
      <c r="K97" s="65" t="s">
        <v>18</v>
      </c>
      <c r="L97" s="91" t="s">
        <v>101</v>
      </c>
      <c r="M97" s="53" t="s">
        <v>110</v>
      </c>
      <c r="N97" s="65">
        <v>45</v>
      </c>
      <c r="O97" s="69" t="s">
        <v>14</v>
      </c>
      <c r="P97" s="65" t="s">
        <v>109</v>
      </c>
      <c r="Q97" s="53" t="s">
        <v>108</v>
      </c>
      <c r="R97" s="88">
        <v>4501025</v>
      </c>
      <c r="S97" s="53" t="s">
        <v>107</v>
      </c>
      <c r="T97" s="68">
        <v>450102500</v>
      </c>
      <c r="U97" s="53" t="s">
        <v>107</v>
      </c>
      <c r="V97" s="67" t="s">
        <v>106</v>
      </c>
      <c r="W97" s="65">
        <v>0</v>
      </c>
      <c r="X97" s="65" t="s">
        <v>96</v>
      </c>
      <c r="Y97" s="65">
        <v>2023</v>
      </c>
      <c r="Z97" s="66" t="s">
        <v>95</v>
      </c>
      <c r="AA97" s="65">
        <v>2</v>
      </c>
      <c r="AB97" s="64" t="s">
        <v>5</v>
      </c>
      <c r="AC97" s="64" t="s">
        <v>4</v>
      </c>
      <c r="AD97" s="63" t="s">
        <v>3</v>
      </c>
      <c r="AE97" s="86">
        <v>2024765630054</v>
      </c>
      <c r="AF97" s="61" t="s">
        <v>2</v>
      </c>
      <c r="AG97" s="61">
        <v>2</v>
      </c>
      <c r="AH97" s="61">
        <v>2</v>
      </c>
      <c r="AI97" s="61">
        <v>2</v>
      </c>
      <c r="AJ97" s="61">
        <v>2</v>
      </c>
      <c r="AK97" s="60" t="str">
        <f t="shared" si="86"/>
        <v>BIEN</v>
      </c>
      <c r="AL97" s="62"/>
      <c r="AM97" s="62"/>
      <c r="AN97" s="55">
        <v>0</v>
      </c>
      <c r="AO97" s="55">
        <v>0</v>
      </c>
      <c r="AP97" s="55">
        <v>0</v>
      </c>
      <c r="AQ97" s="55">
        <v>0</v>
      </c>
      <c r="AR97" s="55">
        <v>0</v>
      </c>
      <c r="AS97" s="55">
        <v>0</v>
      </c>
      <c r="AT97" s="55">
        <v>0</v>
      </c>
      <c r="AU97" s="55">
        <v>217173888</v>
      </c>
      <c r="AV97" s="55">
        <v>0</v>
      </c>
      <c r="AW97" s="55">
        <v>0</v>
      </c>
      <c r="AX97" s="55">
        <v>0</v>
      </c>
      <c r="AY97" s="55">
        <v>0</v>
      </c>
      <c r="AZ97" s="55">
        <v>0</v>
      </c>
      <c r="BA97" s="55">
        <v>0</v>
      </c>
      <c r="BB97" s="55">
        <v>0</v>
      </c>
      <c r="BC97" s="55">
        <v>0</v>
      </c>
      <c r="BD97" s="57">
        <f t="shared" si="76"/>
        <v>217173888</v>
      </c>
      <c r="BE97" s="55">
        <v>0</v>
      </c>
      <c r="BF97" s="55">
        <v>0</v>
      </c>
      <c r="BG97" s="55">
        <v>0</v>
      </c>
      <c r="BH97" s="55">
        <v>0</v>
      </c>
      <c r="BI97" s="55">
        <v>0</v>
      </c>
      <c r="BJ97" s="55">
        <v>0</v>
      </c>
      <c r="BK97" s="55">
        <v>0</v>
      </c>
      <c r="BL97" s="55">
        <v>230775720.37999997</v>
      </c>
      <c r="BM97" s="55">
        <v>0</v>
      </c>
      <c r="BN97" s="55">
        <v>0</v>
      </c>
      <c r="BO97" s="55">
        <v>0</v>
      </c>
      <c r="BP97" s="55">
        <v>0</v>
      </c>
      <c r="BQ97" s="55">
        <v>0</v>
      </c>
      <c r="BR97" s="55">
        <v>0</v>
      </c>
      <c r="BS97" s="55">
        <v>0</v>
      </c>
      <c r="BT97" s="55">
        <v>0</v>
      </c>
      <c r="BU97" s="57">
        <v>230775720.37999997</v>
      </c>
      <c r="BV97" s="55">
        <f>+BE97*105%</f>
        <v>0</v>
      </c>
      <c r="BW97" s="55">
        <v>0</v>
      </c>
      <c r="BX97" s="55">
        <v>0</v>
      </c>
      <c r="BY97" s="55">
        <v>0</v>
      </c>
      <c r="BZ97" s="55">
        <v>0</v>
      </c>
      <c r="CA97" s="55">
        <v>0</v>
      </c>
      <c r="CB97" s="55">
        <v>0</v>
      </c>
      <c r="CC97" s="55">
        <v>242314506.39899996</v>
      </c>
      <c r="CD97" s="55">
        <v>0</v>
      </c>
      <c r="CE97" s="55">
        <v>0</v>
      </c>
      <c r="CF97" s="55">
        <v>0</v>
      </c>
      <c r="CG97" s="55">
        <v>0</v>
      </c>
      <c r="CH97" s="55">
        <v>0</v>
      </c>
      <c r="CI97" s="55">
        <v>0</v>
      </c>
      <c r="CJ97" s="55">
        <v>0</v>
      </c>
      <c r="CK97" s="55">
        <v>0</v>
      </c>
      <c r="CL97" s="56">
        <v>242314506.39899996</v>
      </c>
      <c r="CM97" s="55">
        <v>0</v>
      </c>
      <c r="CN97" s="55">
        <v>0</v>
      </c>
      <c r="CO97" s="55">
        <v>0</v>
      </c>
      <c r="CP97" s="55">
        <v>0</v>
      </c>
      <c r="CQ97" s="55">
        <v>0</v>
      </c>
      <c r="CR97" s="55">
        <v>0</v>
      </c>
      <c r="CS97" s="55">
        <v>0</v>
      </c>
      <c r="CT97" s="55">
        <v>254430231.71894997</v>
      </c>
      <c r="CU97" s="55">
        <v>0</v>
      </c>
      <c r="CV97" s="55">
        <v>0</v>
      </c>
      <c r="CW97" s="55">
        <v>0</v>
      </c>
      <c r="CX97" s="55">
        <v>0</v>
      </c>
      <c r="CY97" s="55">
        <v>0</v>
      </c>
      <c r="CZ97" s="55">
        <v>0</v>
      </c>
      <c r="DA97" s="55">
        <v>0</v>
      </c>
      <c r="DB97" s="55">
        <v>0</v>
      </c>
      <c r="DC97" s="54">
        <v>254430231.71894997</v>
      </c>
      <c r="DD97" s="54">
        <f t="shared" si="81"/>
        <v>944694346.49794984</v>
      </c>
      <c r="DE97" s="53" t="s">
        <v>93</v>
      </c>
    </row>
    <row r="98" spans="1:109" s="19" customFormat="1" ht="105" x14ac:dyDescent="0.35">
      <c r="A98" s="51" t="s">
        <v>25</v>
      </c>
      <c r="B98" s="51" t="s">
        <v>45</v>
      </c>
      <c r="C98" s="42">
        <v>80030004</v>
      </c>
      <c r="D98" s="50" t="s">
        <v>105</v>
      </c>
      <c r="E98" s="49" t="s">
        <v>22</v>
      </c>
      <c r="F98" s="48">
        <v>89.21</v>
      </c>
      <c r="G98" s="48">
        <v>89.21</v>
      </c>
      <c r="H98" s="31" t="s">
        <v>104</v>
      </c>
      <c r="I98" s="46" t="s">
        <v>103</v>
      </c>
      <c r="J98" s="31" t="s">
        <v>102</v>
      </c>
      <c r="K98" s="45" t="s">
        <v>18</v>
      </c>
      <c r="L98" s="46" t="s">
        <v>101</v>
      </c>
      <c r="M98" s="31" t="s">
        <v>100</v>
      </c>
      <c r="N98" s="45">
        <v>45</v>
      </c>
      <c r="O98" s="31" t="s">
        <v>14</v>
      </c>
      <c r="P98" s="45">
        <v>4502</v>
      </c>
      <c r="Q98" s="31" t="s">
        <v>66</v>
      </c>
      <c r="R98" s="90" t="s">
        <v>99</v>
      </c>
      <c r="S98" s="31" t="s">
        <v>10</v>
      </c>
      <c r="T98" s="79">
        <v>450202207</v>
      </c>
      <c r="U98" s="31" t="s">
        <v>98</v>
      </c>
      <c r="V98" s="43" t="s">
        <v>97</v>
      </c>
      <c r="W98" s="45">
        <v>1</v>
      </c>
      <c r="X98" s="45" t="s">
        <v>96</v>
      </c>
      <c r="Y98" s="45">
        <v>2023</v>
      </c>
      <c r="Z98" s="78" t="s">
        <v>95</v>
      </c>
      <c r="AA98" s="45">
        <v>1</v>
      </c>
      <c r="AB98" s="42" t="s">
        <v>5</v>
      </c>
      <c r="AC98" s="42" t="s">
        <v>4</v>
      </c>
      <c r="AD98" s="41" t="s">
        <v>3</v>
      </c>
      <c r="AE98" s="83" t="s">
        <v>94</v>
      </c>
      <c r="AF98" s="39" t="s">
        <v>2</v>
      </c>
      <c r="AG98" s="39">
        <v>1</v>
      </c>
      <c r="AH98" s="39">
        <v>1</v>
      </c>
      <c r="AI98" s="39">
        <v>1</v>
      </c>
      <c r="AJ98" s="39">
        <v>1</v>
      </c>
      <c r="AK98" s="38" t="str">
        <f t="shared" si="86"/>
        <v>BIEN</v>
      </c>
      <c r="AL98" s="37"/>
      <c r="AM98" s="37"/>
      <c r="AN98" s="34">
        <v>16600000</v>
      </c>
      <c r="AO98" s="34">
        <v>0</v>
      </c>
      <c r="AP98" s="34">
        <v>0</v>
      </c>
      <c r="AQ98" s="34">
        <v>0</v>
      </c>
      <c r="AR98" s="34">
        <v>0</v>
      </c>
      <c r="AS98" s="34">
        <v>0</v>
      </c>
      <c r="AT98" s="34">
        <v>0</v>
      </c>
      <c r="AU98" s="36">
        <v>411675579</v>
      </c>
      <c r="AV98" s="34">
        <v>0</v>
      </c>
      <c r="AW98" s="34">
        <v>0</v>
      </c>
      <c r="AX98" s="34">
        <v>0</v>
      </c>
      <c r="AY98" s="34">
        <v>0</v>
      </c>
      <c r="AZ98" s="34">
        <v>0</v>
      </c>
      <c r="BA98" s="34">
        <v>0</v>
      </c>
      <c r="BB98" s="34">
        <v>0</v>
      </c>
      <c r="BC98" s="34">
        <v>0</v>
      </c>
      <c r="BD98" s="77">
        <f t="shared" ref="BD98:BD129" si="87">+SUM(AN98:BC98)</f>
        <v>428275579</v>
      </c>
      <c r="BE98" s="34">
        <v>19000000</v>
      </c>
      <c r="BF98" s="34">
        <v>0</v>
      </c>
      <c r="BG98" s="34">
        <v>0</v>
      </c>
      <c r="BH98" s="34">
        <v>0</v>
      </c>
      <c r="BI98" s="34">
        <v>0</v>
      </c>
      <c r="BJ98" s="34">
        <v>0</v>
      </c>
      <c r="BK98" s="34">
        <v>0</v>
      </c>
      <c r="BL98" s="34">
        <v>434317735.84499997</v>
      </c>
      <c r="BM98" s="34">
        <v>0</v>
      </c>
      <c r="BN98" s="34">
        <v>0</v>
      </c>
      <c r="BO98" s="34">
        <v>0</v>
      </c>
      <c r="BP98" s="34">
        <v>0</v>
      </c>
      <c r="BQ98" s="34">
        <v>0</v>
      </c>
      <c r="BR98" s="34">
        <v>0</v>
      </c>
      <c r="BS98" s="34">
        <v>0</v>
      </c>
      <c r="BT98" s="34">
        <v>0</v>
      </c>
      <c r="BU98" s="77">
        <f t="shared" ref="BU98:BU106" si="88">SUM(BE98:BT98)</f>
        <v>453317735.84499997</v>
      </c>
      <c r="BV98" s="34">
        <f>+BE98*105%</f>
        <v>19950000</v>
      </c>
      <c r="BW98" s="34">
        <v>0</v>
      </c>
      <c r="BX98" s="34">
        <v>0</v>
      </c>
      <c r="BY98" s="34">
        <v>0</v>
      </c>
      <c r="BZ98" s="34">
        <v>0</v>
      </c>
      <c r="CA98" s="34">
        <v>0</v>
      </c>
      <c r="CB98" s="34">
        <v>0</v>
      </c>
      <c r="CC98" s="34">
        <v>456033622.63725001</v>
      </c>
      <c r="CD98" s="34">
        <v>0</v>
      </c>
      <c r="CE98" s="34">
        <v>0</v>
      </c>
      <c r="CF98" s="34">
        <v>0</v>
      </c>
      <c r="CG98" s="34">
        <v>0</v>
      </c>
      <c r="CH98" s="34">
        <v>0</v>
      </c>
      <c r="CI98" s="34">
        <v>0</v>
      </c>
      <c r="CJ98" s="34">
        <v>0</v>
      </c>
      <c r="CK98" s="34">
        <v>0</v>
      </c>
      <c r="CL98" s="76">
        <f t="shared" ref="CL98:CL105" si="89">SUM(BV98:CK98)</f>
        <v>475983622.63725001</v>
      </c>
      <c r="CM98" s="34">
        <f t="shared" ref="CM98:DB98" si="90">+BV98*105%</f>
        <v>20947500</v>
      </c>
      <c r="CN98" s="34">
        <f t="shared" si="90"/>
        <v>0</v>
      </c>
      <c r="CO98" s="34">
        <f t="shared" si="90"/>
        <v>0</v>
      </c>
      <c r="CP98" s="34">
        <f t="shared" si="90"/>
        <v>0</v>
      </c>
      <c r="CQ98" s="34">
        <f t="shared" si="90"/>
        <v>0</v>
      </c>
      <c r="CR98" s="34">
        <f t="shared" si="90"/>
        <v>0</v>
      </c>
      <c r="CS98" s="34">
        <f t="shared" si="90"/>
        <v>0</v>
      </c>
      <c r="CT98" s="34">
        <f t="shared" si="90"/>
        <v>478835303.76911253</v>
      </c>
      <c r="CU98" s="34">
        <f t="shared" si="90"/>
        <v>0</v>
      </c>
      <c r="CV98" s="34">
        <f t="shared" si="90"/>
        <v>0</v>
      </c>
      <c r="CW98" s="34">
        <f t="shared" si="90"/>
        <v>0</v>
      </c>
      <c r="CX98" s="34">
        <f t="shared" si="90"/>
        <v>0</v>
      </c>
      <c r="CY98" s="34">
        <f t="shared" si="90"/>
        <v>0</v>
      </c>
      <c r="CZ98" s="34">
        <f t="shared" si="90"/>
        <v>0</v>
      </c>
      <c r="DA98" s="34">
        <f t="shared" si="90"/>
        <v>0</v>
      </c>
      <c r="DB98" s="34">
        <f t="shared" si="90"/>
        <v>0</v>
      </c>
      <c r="DC98" s="75">
        <f t="shared" ref="DC98:DC105" si="91">SUM(CM98:DB98)</f>
        <v>499782803.76911253</v>
      </c>
      <c r="DD98" s="74">
        <f t="shared" ref="DD98:DD129" si="92">BD98+BU98+CL98+DC98</f>
        <v>1857359741.2513626</v>
      </c>
      <c r="DE98" s="31" t="s">
        <v>93</v>
      </c>
    </row>
    <row r="99" spans="1:109" s="52" customFormat="1" ht="189" x14ac:dyDescent="0.35">
      <c r="A99" s="73" t="s">
        <v>25</v>
      </c>
      <c r="B99" s="73" t="s">
        <v>45</v>
      </c>
      <c r="C99" s="64">
        <v>80010002</v>
      </c>
      <c r="D99" s="72" t="s">
        <v>23</v>
      </c>
      <c r="E99" s="71" t="s">
        <v>22</v>
      </c>
      <c r="F99" s="82">
        <v>52.96</v>
      </c>
      <c r="G99" s="82">
        <v>52.96</v>
      </c>
      <c r="H99" s="53" t="s">
        <v>87</v>
      </c>
      <c r="I99" s="53" t="s">
        <v>81</v>
      </c>
      <c r="J99" s="53" t="s">
        <v>80</v>
      </c>
      <c r="K99" s="65" t="s">
        <v>18</v>
      </c>
      <c r="L99" s="53" t="s">
        <v>79</v>
      </c>
      <c r="M99" s="53" t="s">
        <v>53</v>
      </c>
      <c r="N99" s="87">
        <v>45</v>
      </c>
      <c r="O99" s="53" t="s">
        <v>14</v>
      </c>
      <c r="P99" s="65">
        <v>4599</v>
      </c>
      <c r="Q99" s="53" t="s">
        <v>85</v>
      </c>
      <c r="R99" s="88" t="s">
        <v>92</v>
      </c>
      <c r="S99" s="53" t="s">
        <v>91</v>
      </c>
      <c r="T99" s="68">
        <v>459902500</v>
      </c>
      <c r="U99" s="53" t="s">
        <v>90</v>
      </c>
      <c r="V99" s="67" t="s">
        <v>89</v>
      </c>
      <c r="W99" s="65">
        <v>1</v>
      </c>
      <c r="X99" s="65" t="s">
        <v>7</v>
      </c>
      <c r="Y99" s="65">
        <v>2023</v>
      </c>
      <c r="Z99" s="53" t="s">
        <v>88</v>
      </c>
      <c r="AA99" s="65">
        <v>1</v>
      </c>
      <c r="AB99" s="64" t="s">
        <v>5</v>
      </c>
      <c r="AC99" s="64" t="s">
        <v>4</v>
      </c>
      <c r="AD99" s="63" t="s">
        <v>3</v>
      </c>
      <c r="AE99" s="61" t="s">
        <v>27</v>
      </c>
      <c r="AF99" s="62" t="s">
        <v>2</v>
      </c>
      <c r="AG99" s="61">
        <v>0</v>
      </c>
      <c r="AH99" s="61">
        <v>0.5</v>
      </c>
      <c r="AI99" s="61">
        <v>0.5</v>
      </c>
      <c r="AJ99" s="61">
        <v>0</v>
      </c>
      <c r="AK99" s="60" t="str">
        <f t="shared" si="86"/>
        <v>NP</v>
      </c>
      <c r="AL99" s="62"/>
      <c r="AM99" s="62"/>
      <c r="AN99" s="55">
        <v>0</v>
      </c>
      <c r="AO99" s="55">
        <v>0</v>
      </c>
      <c r="AP99" s="55">
        <v>0</v>
      </c>
      <c r="AQ99" s="55">
        <v>0</v>
      </c>
      <c r="AR99" s="55">
        <v>0</v>
      </c>
      <c r="AS99" s="55">
        <v>0</v>
      </c>
      <c r="AT99" s="55">
        <v>0</v>
      </c>
      <c r="AU99" s="55">
        <v>0</v>
      </c>
      <c r="AV99" s="55">
        <v>0</v>
      </c>
      <c r="AW99" s="55">
        <v>0</v>
      </c>
      <c r="AX99" s="55">
        <v>0</v>
      </c>
      <c r="AY99" s="55">
        <v>0</v>
      </c>
      <c r="AZ99" s="55">
        <v>0</v>
      </c>
      <c r="BA99" s="55">
        <v>0</v>
      </c>
      <c r="BB99" s="55">
        <v>0</v>
      </c>
      <c r="BC99" s="55">
        <v>0</v>
      </c>
      <c r="BD99" s="57">
        <f t="shared" si="87"/>
        <v>0</v>
      </c>
      <c r="BE99" s="55">
        <v>0</v>
      </c>
      <c r="BF99" s="55">
        <v>0</v>
      </c>
      <c r="BG99" s="55">
        <v>0</v>
      </c>
      <c r="BH99" s="55">
        <v>0</v>
      </c>
      <c r="BI99" s="55">
        <v>0</v>
      </c>
      <c r="BJ99" s="55">
        <v>0</v>
      </c>
      <c r="BK99" s="55">
        <v>0</v>
      </c>
      <c r="BL99" s="55">
        <v>45000000</v>
      </c>
      <c r="BM99" s="55">
        <v>30000000</v>
      </c>
      <c r="BN99" s="55">
        <v>0</v>
      </c>
      <c r="BO99" s="55">
        <v>0</v>
      </c>
      <c r="BP99" s="55">
        <v>0</v>
      </c>
      <c r="BQ99" s="55">
        <v>0</v>
      </c>
      <c r="BR99" s="55">
        <v>0</v>
      </c>
      <c r="BS99" s="55">
        <v>0</v>
      </c>
      <c r="BT99" s="55">
        <v>0</v>
      </c>
      <c r="BU99" s="57">
        <f t="shared" si="88"/>
        <v>75000000</v>
      </c>
      <c r="BV99" s="55">
        <v>0</v>
      </c>
      <c r="BW99" s="55">
        <v>0</v>
      </c>
      <c r="BX99" s="55">
        <v>0</v>
      </c>
      <c r="BY99" s="55">
        <v>0</v>
      </c>
      <c r="BZ99" s="55">
        <v>0</v>
      </c>
      <c r="CA99" s="55">
        <v>0</v>
      </c>
      <c r="CB99" s="55">
        <v>0</v>
      </c>
      <c r="CC99" s="55">
        <v>47250000</v>
      </c>
      <c r="CD99" s="55">
        <v>31500000</v>
      </c>
      <c r="CE99" s="55">
        <v>0</v>
      </c>
      <c r="CF99" s="55">
        <v>0</v>
      </c>
      <c r="CG99" s="55">
        <v>0</v>
      </c>
      <c r="CH99" s="55">
        <v>0</v>
      </c>
      <c r="CI99" s="55">
        <v>0</v>
      </c>
      <c r="CJ99" s="55">
        <v>0</v>
      </c>
      <c r="CK99" s="55">
        <v>0</v>
      </c>
      <c r="CL99" s="56">
        <f t="shared" si="89"/>
        <v>78750000</v>
      </c>
      <c r="CM99" s="55">
        <f t="shared" ref="CM99:CS105" si="93">+BV99*105%</f>
        <v>0</v>
      </c>
      <c r="CN99" s="55">
        <f t="shared" si="93"/>
        <v>0</v>
      </c>
      <c r="CO99" s="55">
        <f t="shared" si="93"/>
        <v>0</v>
      </c>
      <c r="CP99" s="55">
        <f t="shared" si="93"/>
        <v>0</v>
      </c>
      <c r="CQ99" s="55">
        <f t="shared" si="93"/>
        <v>0</v>
      </c>
      <c r="CR99" s="55">
        <f t="shared" si="93"/>
        <v>0</v>
      </c>
      <c r="CS99" s="55">
        <f t="shared" si="93"/>
        <v>0</v>
      </c>
      <c r="CT99" s="55">
        <v>0</v>
      </c>
      <c r="CU99" s="55">
        <f t="shared" ref="CU99:DB105" si="94">+CD99*105%</f>
        <v>33075000</v>
      </c>
      <c r="CV99" s="55">
        <f t="shared" si="94"/>
        <v>0</v>
      </c>
      <c r="CW99" s="55">
        <f t="shared" si="94"/>
        <v>0</v>
      </c>
      <c r="CX99" s="55">
        <f t="shared" si="94"/>
        <v>0</v>
      </c>
      <c r="CY99" s="55">
        <f t="shared" si="94"/>
        <v>0</v>
      </c>
      <c r="CZ99" s="55">
        <f t="shared" si="94"/>
        <v>0</v>
      </c>
      <c r="DA99" s="55">
        <f t="shared" si="94"/>
        <v>0</v>
      </c>
      <c r="DB99" s="55">
        <f t="shared" si="94"/>
        <v>0</v>
      </c>
      <c r="DC99" s="54">
        <f t="shared" si="91"/>
        <v>33075000</v>
      </c>
      <c r="DD99" s="54">
        <f t="shared" si="92"/>
        <v>186825000</v>
      </c>
      <c r="DE99" s="53" t="s">
        <v>46</v>
      </c>
    </row>
    <row r="100" spans="1:109" s="52" customFormat="1" ht="147" x14ac:dyDescent="0.35">
      <c r="A100" s="73" t="s">
        <v>25</v>
      </c>
      <c r="B100" s="73" t="s">
        <v>45</v>
      </c>
      <c r="C100" s="64">
        <v>80010002</v>
      </c>
      <c r="D100" s="72" t="s">
        <v>23</v>
      </c>
      <c r="E100" s="71" t="s">
        <v>22</v>
      </c>
      <c r="F100" s="82">
        <v>52.96</v>
      </c>
      <c r="G100" s="82">
        <v>52.96</v>
      </c>
      <c r="H100" s="53" t="s">
        <v>87</v>
      </c>
      <c r="I100" s="53" t="s">
        <v>81</v>
      </c>
      <c r="J100" s="53" t="s">
        <v>80</v>
      </c>
      <c r="K100" s="65" t="s">
        <v>18</v>
      </c>
      <c r="L100" s="53" t="s">
        <v>86</v>
      </c>
      <c r="M100" s="53" t="s">
        <v>53</v>
      </c>
      <c r="N100" s="87">
        <v>45</v>
      </c>
      <c r="O100" s="53" t="s">
        <v>14</v>
      </c>
      <c r="P100" s="65">
        <v>4599</v>
      </c>
      <c r="Q100" s="53" t="s">
        <v>85</v>
      </c>
      <c r="R100" s="68" t="s">
        <v>11</v>
      </c>
      <c r="S100" s="53" t="s">
        <v>10</v>
      </c>
      <c r="T100" s="68">
        <v>459903100</v>
      </c>
      <c r="U100" s="53" t="s">
        <v>9</v>
      </c>
      <c r="V100" s="67" t="s">
        <v>84</v>
      </c>
      <c r="W100" s="65">
        <v>1</v>
      </c>
      <c r="X100" s="65" t="s">
        <v>7</v>
      </c>
      <c r="Y100" s="65">
        <v>2023</v>
      </c>
      <c r="Z100" s="66" t="s">
        <v>83</v>
      </c>
      <c r="AA100" s="65">
        <v>1</v>
      </c>
      <c r="AB100" s="64" t="s">
        <v>5</v>
      </c>
      <c r="AC100" s="64" t="s">
        <v>4</v>
      </c>
      <c r="AD100" s="63" t="s">
        <v>3</v>
      </c>
      <c r="AE100" s="86">
        <v>2024765630062</v>
      </c>
      <c r="AF100" s="62" t="s">
        <v>2</v>
      </c>
      <c r="AG100" s="61">
        <v>1</v>
      </c>
      <c r="AH100" s="61">
        <v>1</v>
      </c>
      <c r="AI100" s="61">
        <v>1</v>
      </c>
      <c r="AJ100" s="61">
        <v>1</v>
      </c>
      <c r="AK100" s="60" t="str">
        <f t="shared" si="86"/>
        <v>BIEN</v>
      </c>
      <c r="AL100" s="62"/>
      <c r="AM100" s="62"/>
      <c r="AN100" s="85">
        <f>30000000</f>
        <v>30000000</v>
      </c>
      <c r="AO100" s="55">
        <v>0</v>
      </c>
      <c r="AP100" s="55">
        <v>0</v>
      </c>
      <c r="AQ100" s="55">
        <v>0</v>
      </c>
      <c r="AR100" s="55">
        <v>0</v>
      </c>
      <c r="AS100" s="55">
        <v>0</v>
      </c>
      <c r="AT100" s="55">
        <v>0</v>
      </c>
      <c r="AU100" s="85">
        <v>67600000</v>
      </c>
      <c r="AV100" s="55">
        <v>0</v>
      </c>
      <c r="AW100" s="55">
        <v>0</v>
      </c>
      <c r="AX100" s="55">
        <v>0</v>
      </c>
      <c r="AY100" s="55">
        <v>0</v>
      </c>
      <c r="AZ100" s="55">
        <v>0</v>
      </c>
      <c r="BA100" s="55">
        <v>0</v>
      </c>
      <c r="BB100" s="55">
        <v>0</v>
      </c>
      <c r="BC100" s="55">
        <v>0</v>
      </c>
      <c r="BD100" s="57">
        <f t="shared" si="87"/>
        <v>97600000</v>
      </c>
      <c r="BE100" s="55">
        <v>31649999.999999996</v>
      </c>
      <c r="BF100" s="55">
        <v>0</v>
      </c>
      <c r="BG100" s="55">
        <v>0</v>
      </c>
      <c r="BH100" s="55">
        <v>0</v>
      </c>
      <c r="BI100" s="55">
        <v>0</v>
      </c>
      <c r="BJ100" s="55">
        <v>0</v>
      </c>
      <c r="BK100" s="55">
        <v>0</v>
      </c>
      <c r="BL100" s="55">
        <v>128000000</v>
      </c>
      <c r="BM100" s="55">
        <v>64950000</v>
      </c>
      <c r="BN100" s="55">
        <v>0</v>
      </c>
      <c r="BO100" s="55">
        <v>0</v>
      </c>
      <c r="BP100" s="55">
        <v>0</v>
      </c>
      <c r="BQ100" s="55">
        <v>0</v>
      </c>
      <c r="BR100" s="55">
        <v>0</v>
      </c>
      <c r="BS100" s="55">
        <v>0</v>
      </c>
      <c r="BT100" s="55">
        <v>0</v>
      </c>
      <c r="BU100" s="57">
        <f t="shared" si="88"/>
        <v>224600000</v>
      </c>
      <c r="BV100" s="55">
        <v>33232499.999999996</v>
      </c>
      <c r="BW100" s="55">
        <v>0</v>
      </c>
      <c r="BX100" s="55">
        <v>0</v>
      </c>
      <c r="BY100" s="55">
        <v>0</v>
      </c>
      <c r="BZ100" s="55">
        <v>0</v>
      </c>
      <c r="CA100" s="55">
        <v>0</v>
      </c>
      <c r="CB100" s="55">
        <v>0</v>
      </c>
      <c r="CC100" s="55">
        <v>148050000</v>
      </c>
      <c r="CD100" s="55">
        <v>68197500</v>
      </c>
      <c r="CE100" s="55">
        <v>0</v>
      </c>
      <c r="CF100" s="55">
        <v>0</v>
      </c>
      <c r="CG100" s="55">
        <v>0</v>
      </c>
      <c r="CH100" s="55">
        <v>0</v>
      </c>
      <c r="CI100" s="55">
        <v>0</v>
      </c>
      <c r="CJ100" s="55">
        <v>0</v>
      </c>
      <c r="CK100" s="55">
        <v>0</v>
      </c>
      <c r="CL100" s="56">
        <f t="shared" si="89"/>
        <v>249480000</v>
      </c>
      <c r="CM100" s="55">
        <f t="shared" si="93"/>
        <v>34894125</v>
      </c>
      <c r="CN100" s="55">
        <f t="shared" si="93"/>
        <v>0</v>
      </c>
      <c r="CO100" s="55">
        <f t="shared" si="93"/>
        <v>0</v>
      </c>
      <c r="CP100" s="55">
        <f t="shared" si="93"/>
        <v>0</v>
      </c>
      <c r="CQ100" s="55">
        <f t="shared" si="93"/>
        <v>0</v>
      </c>
      <c r="CR100" s="55">
        <f t="shared" si="93"/>
        <v>0</v>
      </c>
      <c r="CS100" s="55">
        <f t="shared" si="93"/>
        <v>0</v>
      </c>
      <c r="CT100" s="55">
        <f>+(CC100*105%)+88200000</f>
        <v>243652500</v>
      </c>
      <c r="CU100" s="55">
        <f t="shared" si="94"/>
        <v>71607375</v>
      </c>
      <c r="CV100" s="55">
        <f t="shared" si="94"/>
        <v>0</v>
      </c>
      <c r="CW100" s="55">
        <f t="shared" si="94"/>
        <v>0</v>
      </c>
      <c r="CX100" s="55">
        <f t="shared" si="94"/>
        <v>0</v>
      </c>
      <c r="CY100" s="55">
        <f t="shared" si="94"/>
        <v>0</v>
      </c>
      <c r="CZ100" s="55">
        <f t="shared" si="94"/>
        <v>0</v>
      </c>
      <c r="DA100" s="55">
        <f t="shared" si="94"/>
        <v>0</v>
      </c>
      <c r="DB100" s="55">
        <f t="shared" si="94"/>
        <v>0</v>
      </c>
      <c r="DC100" s="54">
        <f t="shared" si="91"/>
        <v>350154000</v>
      </c>
      <c r="DD100" s="54">
        <f t="shared" si="92"/>
        <v>921834000</v>
      </c>
      <c r="DE100" s="53" t="s">
        <v>46</v>
      </c>
    </row>
    <row r="101" spans="1:109" s="19" customFormat="1" ht="231" x14ac:dyDescent="0.35">
      <c r="A101" s="51" t="s">
        <v>25</v>
      </c>
      <c r="B101" s="51" t="s">
        <v>45</v>
      </c>
      <c r="C101" s="42">
        <v>80010002</v>
      </c>
      <c r="D101" s="50" t="s">
        <v>23</v>
      </c>
      <c r="E101" s="49" t="s">
        <v>22</v>
      </c>
      <c r="F101" s="48">
        <v>52.96</v>
      </c>
      <c r="G101" s="48">
        <v>52.96</v>
      </c>
      <c r="H101" s="31" t="s">
        <v>82</v>
      </c>
      <c r="I101" s="31" t="s">
        <v>81</v>
      </c>
      <c r="J101" s="31" t="s">
        <v>80</v>
      </c>
      <c r="K101" s="45" t="s">
        <v>18</v>
      </c>
      <c r="L101" s="31" t="s">
        <v>79</v>
      </c>
      <c r="M101" s="31" t="s">
        <v>53</v>
      </c>
      <c r="N101" s="84" t="s">
        <v>78</v>
      </c>
      <c r="O101" s="31" t="s">
        <v>77</v>
      </c>
      <c r="P101" s="45">
        <v>401</v>
      </c>
      <c r="Q101" s="31" t="s">
        <v>76</v>
      </c>
      <c r="R101" s="79" t="s">
        <v>75</v>
      </c>
      <c r="S101" s="31" t="s">
        <v>74</v>
      </c>
      <c r="T101" s="79">
        <v>40110500</v>
      </c>
      <c r="U101" s="31" t="s">
        <v>73</v>
      </c>
      <c r="V101" s="43" t="s">
        <v>72</v>
      </c>
      <c r="W101" s="45">
        <v>21636</v>
      </c>
      <c r="X101" s="45" t="s">
        <v>7</v>
      </c>
      <c r="Y101" s="45">
        <v>2017</v>
      </c>
      <c r="Z101" s="78" t="s">
        <v>71</v>
      </c>
      <c r="AA101" s="45">
        <v>23136</v>
      </c>
      <c r="AB101" s="42" t="s">
        <v>5</v>
      </c>
      <c r="AC101" s="42" t="s">
        <v>70</v>
      </c>
      <c r="AD101" s="41" t="s">
        <v>69</v>
      </c>
      <c r="AE101" s="83" t="s">
        <v>27</v>
      </c>
      <c r="AF101" s="37" t="s">
        <v>47</v>
      </c>
      <c r="AG101" s="39">
        <v>0</v>
      </c>
      <c r="AH101" s="39">
        <v>7712</v>
      </c>
      <c r="AI101" s="39">
        <v>7712</v>
      </c>
      <c r="AJ101" s="39">
        <v>7712</v>
      </c>
      <c r="AK101" s="38" t="str">
        <f t="shared" si="86"/>
        <v>NP</v>
      </c>
      <c r="AL101" s="37"/>
      <c r="AM101" s="37"/>
      <c r="AN101" s="36">
        <v>0</v>
      </c>
      <c r="AO101" s="36">
        <v>0</v>
      </c>
      <c r="AP101" s="36">
        <v>0</v>
      </c>
      <c r="AQ101" s="36">
        <v>0</v>
      </c>
      <c r="AR101" s="36">
        <v>0</v>
      </c>
      <c r="AS101" s="36">
        <v>0</v>
      </c>
      <c r="AT101" s="36">
        <v>0</v>
      </c>
      <c r="AU101" s="36">
        <v>0</v>
      </c>
      <c r="AV101" s="36">
        <v>0</v>
      </c>
      <c r="AW101" s="36">
        <v>0</v>
      </c>
      <c r="AX101" s="36">
        <v>0</v>
      </c>
      <c r="AY101" s="36">
        <v>0</v>
      </c>
      <c r="AZ101" s="36">
        <v>0</v>
      </c>
      <c r="BA101" s="36">
        <v>0</v>
      </c>
      <c r="BB101" s="36">
        <v>0</v>
      </c>
      <c r="BC101" s="36">
        <v>0</v>
      </c>
      <c r="BD101" s="57">
        <f t="shared" si="87"/>
        <v>0</v>
      </c>
      <c r="BE101" s="34">
        <v>16100000</v>
      </c>
      <c r="BF101" s="34">
        <v>0</v>
      </c>
      <c r="BG101" s="34">
        <v>0</v>
      </c>
      <c r="BH101" s="34">
        <v>0</v>
      </c>
      <c r="BI101" s="34">
        <v>0</v>
      </c>
      <c r="BJ101" s="34">
        <v>0</v>
      </c>
      <c r="BK101" s="34">
        <v>0</v>
      </c>
      <c r="BL101" s="34">
        <v>0</v>
      </c>
      <c r="BM101" s="34">
        <v>0</v>
      </c>
      <c r="BN101" s="34">
        <v>0</v>
      </c>
      <c r="BO101" s="34">
        <v>0</v>
      </c>
      <c r="BP101" s="34">
        <v>0</v>
      </c>
      <c r="BQ101" s="34">
        <v>0</v>
      </c>
      <c r="BR101" s="34">
        <v>0</v>
      </c>
      <c r="BS101" s="34">
        <v>0</v>
      </c>
      <c r="BT101" s="34">
        <v>0</v>
      </c>
      <c r="BU101" s="77">
        <f t="shared" si="88"/>
        <v>16100000</v>
      </c>
      <c r="BV101" s="34">
        <v>16905000</v>
      </c>
      <c r="BW101" s="34">
        <v>0</v>
      </c>
      <c r="BX101" s="34">
        <v>0</v>
      </c>
      <c r="BY101" s="34">
        <v>0</v>
      </c>
      <c r="BZ101" s="34">
        <v>0</v>
      </c>
      <c r="CA101" s="34">
        <v>0</v>
      </c>
      <c r="CB101" s="34">
        <v>0</v>
      </c>
      <c r="CC101" s="34">
        <v>0</v>
      </c>
      <c r="CD101" s="34">
        <v>0</v>
      </c>
      <c r="CE101" s="34">
        <v>0</v>
      </c>
      <c r="CF101" s="34">
        <v>0</v>
      </c>
      <c r="CG101" s="34">
        <v>0</v>
      </c>
      <c r="CH101" s="34">
        <v>0</v>
      </c>
      <c r="CI101" s="34">
        <v>0</v>
      </c>
      <c r="CJ101" s="34">
        <v>0</v>
      </c>
      <c r="CK101" s="34">
        <v>0</v>
      </c>
      <c r="CL101" s="76">
        <f t="shared" si="89"/>
        <v>16905000</v>
      </c>
      <c r="CM101" s="34">
        <f t="shared" si="93"/>
        <v>17750250</v>
      </c>
      <c r="CN101" s="34">
        <f t="shared" si="93"/>
        <v>0</v>
      </c>
      <c r="CO101" s="34">
        <f t="shared" si="93"/>
        <v>0</v>
      </c>
      <c r="CP101" s="34">
        <f t="shared" si="93"/>
        <v>0</v>
      </c>
      <c r="CQ101" s="34">
        <f t="shared" si="93"/>
        <v>0</v>
      </c>
      <c r="CR101" s="34">
        <f t="shared" si="93"/>
        <v>0</v>
      </c>
      <c r="CS101" s="34">
        <f t="shared" si="93"/>
        <v>0</v>
      </c>
      <c r="CT101" s="34">
        <f>+CC101*105%</f>
        <v>0</v>
      </c>
      <c r="CU101" s="34">
        <f t="shared" si="94"/>
        <v>0</v>
      </c>
      <c r="CV101" s="34">
        <f t="shared" si="94"/>
        <v>0</v>
      </c>
      <c r="CW101" s="34">
        <f t="shared" si="94"/>
        <v>0</v>
      </c>
      <c r="CX101" s="34">
        <f t="shared" si="94"/>
        <v>0</v>
      </c>
      <c r="CY101" s="34">
        <f t="shared" si="94"/>
        <v>0</v>
      </c>
      <c r="CZ101" s="34">
        <f t="shared" si="94"/>
        <v>0</v>
      </c>
      <c r="DA101" s="34">
        <f t="shared" si="94"/>
        <v>0</v>
      </c>
      <c r="DB101" s="34">
        <f t="shared" si="94"/>
        <v>0</v>
      </c>
      <c r="DC101" s="75">
        <f t="shared" si="91"/>
        <v>17750250</v>
      </c>
      <c r="DD101" s="74">
        <f t="shared" si="92"/>
        <v>50755250</v>
      </c>
      <c r="DE101" s="31" t="s">
        <v>46</v>
      </c>
    </row>
    <row r="102" spans="1:109" s="52" customFormat="1" ht="189" x14ac:dyDescent="0.35">
      <c r="A102" s="73" t="s">
        <v>25</v>
      </c>
      <c r="B102" s="73" t="s">
        <v>45</v>
      </c>
      <c r="C102" s="64">
        <v>80010002</v>
      </c>
      <c r="D102" s="72" t="s">
        <v>23</v>
      </c>
      <c r="E102" s="71" t="s">
        <v>22</v>
      </c>
      <c r="F102" s="82">
        <v>52.96</v>
      </c>
      <c r="G102" s="82">
        <v>52.96</v>
      </c>
      <c r="H102" s="53" t="s">
        <v>68</v>
      </c>
      <c r="I102" s="53" t="s">
        <v>56</v>
      </c>
      <c r="J102" s="63" t="s">
        <v>55</v>
      </c>
      <c r="K102" s="65" t="s">
        <v>18</v>
      </c>
      <c r="L102" s="53" t="s">
        <v>67</v>
      </c>
      <c r="M102" s="53" t="s">
        <v>53</v>
      </c>
      <c r="N102" s="65">
        <v>45</v>
      </c>
      <c r="O102" s="69" t="s">
        <v>14</v>
      </c>
      <c r="P102" s="65">
        <v>4502</v>
      </c>
      <c r="Q102" s="53" t="s">
        <v>66</v>
      </c>
      <c r="R102" s="68" t="s">
        <v>65</v>
      </c>
      <c r="S102" s="53" t="s">
        <v>64</v>
      </c>
      <c r="T102" s="68">
        <v>450200109</v>
      </c>
      <c r="U102" s="53" t="s">
        <v>63</v>
      </c>
      <c r="V102" s="67" t="s">
        <v>62</v>
      </c>
      <c r="W102" s="65">
        <v>3</v>
      </c>
      <c r="X102" s="65" t="s">
        <v>7</v>
      </c>
      <c r="Y102" s="65" t="s">
        <v>61</v>
      </c>
      <c r="Z102" s="66" t="s">
        <v>60</v>
      </c>
      <c r="AA102" s="65">
        <v>3</v>
      </c>
      <c r="AB102" s="64" t="s">
        <v>5</v>
      </c>
      <c r="AC102" s="64" t="s">
        <v>59</v>
      </c>
      <c r="AD102" s="63" t="s">
        <v>58</v>
      </c>
      <c r="AE102" s="81" t="s">
        <v>27</v>
      </c>
      <c r="AF102" s="62" t="s">
        <v>47</v>
      </c>
      <c r="AG102" s="61">
        <v>0</v>
      </c>
      <c r="AH102" s="61">
        <v>3</v>
      </c>
      <c r="AI102" s="61">
        <v>3</v>
      </c>
      <c r="AJ102" s="61">
        <v>3</v>
      </c>
      <c r="AK102" s="60" t="str">
        <f t="shared" si="86"/>
        <v>NP</v>
      </c>
      <c r="AL102" s="62"/>
      <c r="AM102" s="62"/>
      <c r="AN102" s="55">
        <v>0</v>
      </c>
      <c r="AO102" s="55">
        <v>0</v>
      </c>
      <c r="AP102" s="55">
        <v>0</v>
      </c>
      <c r="AQ102" s="55">
        <v>0</v>
      </c>
      <c r="AR102" s="55">
        <v>0</v>
      </c>
      <c r="AS102" s="55">
        <v>0</v>
      </c>
      <c r="AT102" s="55">
        <v>0</v>
      </c>
      <c r="AU102" s="55">
        <v>0</v>
      </c>
      <c r="AV102" s="55">
        <v>0</v>
      </c>
      <c r="AW102" s="55">
        <v>0</v>
      </c>
      <c r="AX102" s="55">
        <v>0</v>
      </c>
      <c r="AY102" s="55">
        <v>0</v>
      </c>
      <c r="AZ102" s="55">
        <v>0</v>
      </c>
      <c r="BA102" s="55">
        <v>0</v>
      </c>
      <c r="BB102" s="55">
        <v>0</v>
      </c>
      <c r="BC102" s="55">
        <v>0</v>
      </c>
      <c r="BD102" s="57">
        <f t="shared" si="87"/>
        <v>0</v>
      </c>
      <c r="BE102" s="55">
        <v>0</v>
      </c>
      <c r="BF102" s="55">
        <v>0</v>
      </c>
      <c r="BG102" s="55">
        <v>0</v>
      </c>
      <c r="BH102" s="55">
        <v>0</v>
      </c>
      <c r="BI102" s="55">
        <v>0</v>
      </c>
      <c r="BJ102" s="55">
        <v>0</v>
      </c>
      <c r="BK102" s="55">
        <v>0</v>
      </c>
      <c r="BL102" s="55">
        <v>35000000</v>
      </c>
      <c r="BM102" s="55">
        <v>0</v>
      </c>
      <c r="BN102" s="55">
        <v>0</v>
      </c>
      <c r="BO102" s="55">
        <v>0</v>
      </c>
      <c r="BP102" s="55">
        <v>0</v>
      </c>
      <c r="BQ102" s="55">
        <v>0</v>
      </c>
      <c r="BR102" s="55">
        <v>0</v>
      </c>
      <c r="BS102" s="55">
        <v>0</v>
      </c>
      <c r="BT102" s="55">
        <v>0</v>
      </c>
      <c r="BU102" s="57">
        <f t="shared" si="88"/>
        <v>35000000</v>
      </c>
      <c r="BV102" s="55">
        <v>33232499.999999996</v>
      </c>
      <c r="BW102" s="55">
        <v>0</v>
      </c>
      <c r="BX102" s="55">
        <v>0</v>
      </c>
      <c r="BY102" s="55">
        <v>0</v>
      </c>
      <c r="BZ102" s="55">
        <v>0</v>
      </c>
      <c r="CA102" s="55">
        <v>0</v>
      </c>
      <c r="CB102" s="55">
        <v>0</v>
      </c>
      <c r="CC102" s="55">
        <v>15750000</v>
      </c>
      <c r="CD102" s="55">
        <v>0</v>
      </c>
      <c r="CE102" s="55">
        <v>0</v>
      </c>
      <c r="CF102" s="55">
        <v>0</v>
      </c>
      <c r="CG102" s="55">
        <v>0</v>
      </c>
      <c r="CH102" s="55">
        <v>0</v>
      </c>
      <c r="CI102" s="55">
        <v>0</v>
      </c>
      <c r="CJ102" s="55">
        <v>0</v>
      </c>
      <c r="CK102" s="55">
        <v>0</v>
      </c>
      <c r="CL102" s="56">
        <f t="shared" si="89"/>
        <v>48982500</v>
      </c>
      <c r="CM102" s="55">
        <f t="shared" si="93"/>
        <v>34894125</v>
      </c>
      <c r="CN102" s="55">
        <f t="shared" si="93"/>
        <v>0</v>
      </c>
      <c r="CO102" s="55">
        <f t="shared" si="93"/>
        <v>0</v>
      </c>
      <c r="CP102" s="55">
        <f t="shared" si="93"/>
        <v>0</v>
      </c>
      <c r="CQ102" s="55">
        <f t="shared" si="93"/>
        <v>0</v>
      </c>
      <c r="CR102" s="55">
        <f t="shared" si="93"/>
        <v>0</v>
      </c>
      <c r="CS102" s="55">
        <f t="shared" si="93"/>
        <v>0</v>
      </c>
      <c r="CT102" s="55">
        <f>+CC102*105%</f>
        <v>16537500</v>
      </c>
      <c r="CU102" s="55">
        <f t="shared" si="94"/>
        <v>0</v>
      </c>
      <c r="CV102" s="55">
        <f t="shared" si="94"/>
        <v>0</v>
      </c>
      <c r="CW102" s="55">
        <f t="shared" si="94"/>
        <v>0</v>
      </c>
      <c r="CX102" s="55">
        <f t="shared" si="94"/>
        <v>0</v>
      </c>
      <c r="CY102" s="55">
        <f t="shared" si="94"/>
        <v>0</v>
      </c>
      <c r="CZ102" s="55">
        <f t="shared" si="94"/>
        <v>0</v>
      </c>
      <c r="DA102" s="55">
        <f t="shared" si="94"/>
        <v>0</v>
      </c>
      <c r="DB102" s="55">
        <f t="shared" si="94"/>
        <v>0</v>
      </c>
      <c r="DC102" s="54">
        <f t="shared" si="91"/>
        <v>51431625</v>
      </c>
      <c r="DD102" s="54">
        <f t="shared" si="92"/>
        <v>135414125</v>
      </c>
      <c r="DE102" s="53" t="s">
        <v>46</v>
      </c>
    </row>
    <row r="103" spans="1:109" s="19" customFormat="1" ht="189" x14ac:dyDescent="0.35">
      <c r="A103" s="51" t="s">
        <v>25</v>
      </c>
      <c r="B103" s="51" t="s">
        <v>45</v>
      </c>
      <c r="C103" s="42">
        <v>80010002</v>
      </c>
      <c r="D103" s="50" t="s">
        <v>23</v>
      </c>
      <c r="E103" s="49" t="s">
        <v>22</v>
      </c>
      <c r="F103" s="48">
        <v>52.96</v>
      </c>
      <c r="G103" s="48">
        <v>52.96</v>
      </c>
      <c r="H103" s="31" t="s">
        <v>57</v>
      </c>
      <c r="I103" s="31" t="s">
        <v>56</v>
      </c>
      <c r="J103" s="41" t="s">
        <v>55</v>
      </c>
      <c r="K103" s="45" t="s">
        <v>18</v>
      </c>
      <c r="L103" s="43" t="s">
        <v>54</v>
      </c>
      <c r="M103" s="31" t="s">
        <v>53</v>
      </c>
      <c r="N103" s="45">
        <v>45</v>
      </c>
      <c r="O103" s="80" t="s">
        <v>14</v>
      </c>
      <c r="P103" s="45">
        <v>4599</v>
      </c>
      <c r="Q103" s="31" t="s">
        <v>12</v>
      </c>
      <c r="R103" s="79" t="s">
        <v>52</v>
      </c>
      <c r="S103" s="31" t="s">
        <v>51</v>
      </c>
      <c r="T103" s="79">
        <v>459902300</v>
      </c>
      <c r="U103" s="31" t="s">
        <v>50</v>
      </c>
      <c r="V103" s="43" t="s">
        <v>49</v>
      </c>
      <c r="W103" s="45">
        <v>0</v>
      </c>
      <c r="X103" s="45" t="s">
        <v>7</v>
      </c>
      <c r="Y103" s="45">
        <v>2023</v>
      </c>
      <c r="Z103" s="78" t="s">
        <v>48</v>
      </c>
      <c r="AA103" s="45">
        <v>1</v>
      </c>
      <c r="AB103" s="42" t="s">
        <v>5</v>
      </c>
      <c r="AC103" s="42" t="s">
        <v>4</v>
      </c>
      <c r="AD103" s="41" t="s">
        <v>3</v>
      </c>
      <c r="AE103" s="39" t="s">
        <v>27</v>
      </c>
      <c r="AF103" s="37" t="s">
        <v>47</v>
      </c>
      <c r="AG103" s="39">
        <v>0</v>
      </c>
      <c r="AH103" s="39">
        <v>0.33</v>
      </c>
      <c r="AI103" s="39">
        <v>0.34</v>
      </c>
      <c r="AJ103" s="39">
        <v>0.33</v>
      </c>
      <c r="AK103" s="38" t="str">
        <f t="shared" si="86"/>
        <v>NP</v>
      </c>
      <c r="AL103" s="37"/>
      <c r="AM103" s="37"/>
      <c r="AN103" s="34">
        <v>0</v>
      </c>
      <c r="AO103" s="34">
        <v>0</v>
      </c>
      <c r="AP103" s="34">
        <v>0</v>
      </c>
      <c r="AQ103" s="34">
        <v>0</v>
      </c>
      <c r="AR103" s="34">
        <v>0</v>
      </c>
      <c r="AS103" s="34">
        <v>0</v>
      </c>
      <c r="AT103" s="34">
        <v>0</v>
      </c>
      <c r="AU103" s="34">
        <v>0</v>
      </c>
      <c r="AV103" s="34">
        <v>0</v>
      </c>
      <c r="AW103" s="34">
        <v>0</v>
      </c>
      <c r="AX103" s="34">
        <v>0</v>
      </c>
      <c r="AY103" s="34">
        <v>0</v>
      </c>
      <c r="AZ103" s="34">
        <v>0</v>
      </c>
      <c r="BA103" s="34">
        <v>0</v>
      </c>
      <c r="BB103" s="34">
        <v>0</v>
      </c>
      <c r="BC103" s="34">
        <v>0</v>
      </c>
      <c r="BD103" s="77">
        <f t="shared" si="87"/>
        <v>0</v>
      </c>
      <c r="BE103" s="34">
        <v>5000000</v>
      </c>
      <c r="BF103" s="34">
        <v>0</v>
      </c>
      <c r="BG103" s="34">
        <v>0</v>
      </c>
      <c r="BH103" s="34">
        <v>0</v>
      </c>
      <c r="BI103" s="34">
        <v>0</v>
      </c>
      <c r="BJ103" s="34">
        <v>0</v>
      </c>
      <c r="BK103" s="34">
        <v>0</v>
      </c>
      <c r="BL103" s="34">
        <v>5000000</v>
      </c>
      <c r="BM103" s="34">
        <v>0</v>
      </c>
      <c r="BN103" s="34">
        <v>0</v>
      </c>
      <c r="BO103" s="34">
        <v>0</v>
      </c>
      <c r="BP103" s="34">
        <v>0</v>
      </c>
      <c r="BQ103" s="34">
        <v>0</v>
      </c>
      <c r="BR103" s="34">
        <v>0</v>
      </c>
      <c r="BS103" s="34">
        <v>0</v>
      </c>
      <c r="BT103" s="34">
        <v>0</v>
      </c>
      <c r="BU103" s="77">
        <f t="shared" si="88"/>
        <v>10000000</v>
      </c>
      <c r="BV103" s="34">
        <v>5250000</v>
      </c>
      <c r="BW103" s="34">
        <v>0</v>
      </c>
      <c r="BX103" s="34">
        <v>0</v>
      </c>
      <c r="BY103" s="34">
        <v>0</v>
      </c>
      <c r="BZ103" s="34">
        <v>0</v>
      </c>
      <c r="CA103" s="34">
        <v>0</v>
      </c>
      <c r="CB103" s="34">
        <v>0</v>
      </c>
      <c r="CC103" s="34">
        <v>5250000</v>
      </c>
      <c r="CD103" s="34">
        <v>0</v>
      </c>
      <c r="CE103" s="34">
        <v>0</v>
      </c>
      <c r="CF103" s="34">
        <v>0</v>
      </c>
      <c r="CG103" s="34">
        <v>0</v>
      </c>
      <c r="CH103" s="34">
        <v>0</v>
      </c>
      <c r="CI103" s="34">
        <v>0</v>
      </c>
      <c r="CJ103" s="34">
        <v>0</v>
      </c>
      <c r="CK103" s="34">
        <v>0</v>
      </c>
      <c r="CL103" s="76">
        <f t="shared" si="89"/>
        <v>10500000</v>
      </c>
      <c r="CM103" s="34">
        <f t="shared" si="93"/>
        <v>5512500</v>
      </c>
      <c r="CN103" s="34">
        <f t="shared" si="93"/>
        <v>0</v>
      </c>
      <c r="CO103" s="34">
        <f t="shared" si="93"/>
        <v>0</v>
      </c>
      <c r="CP103" s="34">
        <f t="shared" si="93"/>
        <v>0</v>
      </c>
      <c r="CQ103" s="34">
        <f t="shared" si="93"/>
        <v>0</v>
      </c>
      <c r="CR103" s="34">
        <f t="shared" si="93"/>
        <v>0</v>
      </c>
      <c r="CS103" s="34">
        <f t="shared" si="93"/>
        <v>0</v>
      </c>
      <c r="CT103" s="34">
        <f>+CC103*105%</f>
        <v>5512500</v>
      </c>
      <c r="CU103" s="34">
        <f t="shared" si="94"/>
        <v>0</v>
      </c>
      <c r="CV103" s="34">
        <f t="shared" si="94"/>
        <v>0</v>
      </c>
      <c r="CW103" s="34">
        <f t="shared" si="94"/>
        <v>0</v>
      </c>
      <c r="CX103" s="34">
        <f t="shared" si="94"/>
        <v>0</v>
      </c>
      <c r="CY103" s="34">
        <f t="shared" si="94"/>
        <v>0</v>
      </c>
      <c r="CZ103" s="34">
        <f t="shared" si="94"/>
        <v>0</v>
      </c>
      <c r="DA103" s="34">
        <f t="shared" si="94"/>
        <v>0</v>
      </c>
      <c r="DB103" s="34">
        <f t="shared" si="94"/>
        <v>0</v>
      </c>
      <c r="DC103" s="75">
        <f t="shared" si="91"/>
        <v>11025000</v>
      </c>
      <c r="DD103" s="74">
        <f t="shared" si="92"/>
        <v>31525000</v>
      </c>
      <c r="DE103" s="31" t="s">
        <v>46</v>
      </c>
    </row>
    <row r="104" spans="1:109" s="52" customFormat="1" ht="168" x14ac:dyDescent="0.35">
      <c r="A104" s="73" t="s">
        <v>25</v>
      </c>
      <c r="B104" s="73" t="s">
        <v>45</v>
      </c>
      <c r="C104" s="64">
        <v>30010002</v>
      </c>
      <c r="D104" s="72" t="s">
        <v>44</v>
      </c>
      <c r="E104" s="71" t="s">
        <v>43</v>
      </c>
      <c r="F104" s="70" t="s">
        <v>42</v>
      </c>
      <c r="G104" s="70" t="s">
        <v>42</v>
      </c>
      <c r="H104" s="53" t="s">
        <v>41</v>
      </c>
      <c r="I104" s="53" t="s">
        <v>40</v>
      </c>
      <c r="J104" s="63" t="s">
        <v>39</v>
      </c>
      <c r="K104" s="65" t="s">
        <v>18</v>
      </c>
      <c r="L104" s="53" t="s">
        <v>38</v>
      </c>
      <c r="M104" s="53" t="s">
        <v>37</v>
      </c>
      <c r="N104" s="65">
        <v>21</v>
      </c>
      <c r="O104" s="69" t="s">
        <v>36</v>
      </c>
      <c r="P104" s="65">
        <v>2102</v>
      </c>
      <c r="Q104" s="53" t="s">
        <v>35</v>
      </c>
      <c r="R104" s="68" t="s">
        <v>34</v>
      </c>
      <c r="S104" s="53" t="s">
        <v>33</v>
      </c>
      <c r="T104" s="68">
        <v>210201100</v>
      </c>
      <c r="U104" s="53" t="s">
        <v>33</v>
      </c>
      <c r="V104" s="67" t="s">
        <v>32</v>
      </c>
      <c r="W104" s="65">
        <v>49420</v>
      </c>
      <c r="X104" s="64" t="s">
        <v>31</v>
      </c>
      <c r="Y104" s="65">
        <v>2023</v>
      </c>
      <c r="Z104" s="66" t="s">
        <v>30</v>
      </c>
      <c r="AA104" s="65">
        <v>49420</v>
      </c>
      <c r="AB104" s="64" t="s">
        <v>5</v>
      </c>
      <c r="AC104" s="64" t="s">
        <v>29</v>
      </c>
      <c r="AD104" s="63" t="s">
        <v>28</v>
      </c>
      <c r="AE104" s="61" t="s">
        <v>27</v>
      </c>
      <c r="AF104" s="62" t="s">
        <v>2</v>
      </c>
      <c r="AG104" s="61">
        <v>49420</v>
      </c>
      <c r="AH104" s="61">
        <v>49420</v>
      </c>
      <c r="AI104" s="61">
        <v>49420</v>
      </c>
      <c r="AJ104" s="61">
        <v>49420</v>
      </c>
      <c r="AK104" s="60" t="str">
        <f t="shared" si="86"/>
        <v>BIEN</v>
      </c>
      <c r="AL104" s="59"/>
      <c r="AM104" s="59"/>
      <c r="AN104" s="58">
        <v>1082000000</v>
      </c>
      <c r="AO104" s="55">
        <v>0</v>
      </c>
      <c r="AP104" s="55">
        <v>0</v>
      </c>
      <c r="AQ104" s="55">
        <v>0</v>
      </c>
      <c r="AR104" s="55">
        <v>0</v>
      </c>
      <c r="AS104" s="55">
        <v>0</v>
      </c>
      <c r="AT104" s="55">
        <v>0</v>
      </c>
      <c r="AU104" s="55">
        <v>0</v>
      </c>
      <c r="AV104" s="55">
        <v>0</v>
      </c>
      <c r="AW104" s="55">
        <v>0</v>
      </c>
      <c r="AX104" s="55">
        <v>0</v>
      </c>
      <c r="AY104" s="55">
        <v>0</v>
      </c>
      <c r="AZ104" s="55">
        <v>0</v>
      </c>
      <c r="BA104" s="55">
        <v>0</v>
      </c>
      <c r="BB104" s="55">
        <v>0</v>
      </c>
      <c r="BC104" s="55">
        <v>0</v>
      </c>
      <c r="BD104" s="57">
        <f t="shared" si="87"/>
        <v>1082000000</v>
      </c>
      <c r="BE104" s="55">
        <v>1141510000</v>
      </c>
      <c r="BF104" s="55">
        <v>0</v>
      </c>
      <c r="BG104" s="55">
        <v>0</v>
      </c>
      <c r="BH104" s="55">
        <v>0</v>
      </c>
      <c r="BI104" s="55">
        <v>0</v>
      </c>
      <c r="BJ104" s="55">
        <v>0</v>
      </c>
      <c r="BK104" s="55">
        <v>0</v>
      </c>
      <c r="BL104" s="55">
        <v>0</v>
      </c>
      <c r="BM104" s="55">
        <v>0</v>
      </c>
      <c r="BN104" s="55">
        <v>0</v>
      </c>
      <c r="BO104" s="55">
        <v>0</v>
      </c>
      <c r="BP104" s="55">
        <v>0</v>
      </c>
      <c r="BQ104" s="55">
        <v>0</v>
      </c>
      <c r="BR104" s="55">
        <v>0</v>
      </c>
      <c r="BS104" s="55">
        <v>0</v>
      </c>
      <c r="BT104" s="55">
        <v>0</v>
      </c>
      <c r="BU104" s="57">
        <f t="shared" si="88"/>
        <v>1141510000</v>
      </c>
      <c r="BV104" s="55">
        <v>1198585500</v>
      </c>
      <c r="BW104" s="55">
        <v>0</v>
      </c>
      <c r="BX104" s="55">
        <v>0</v>
      </c>
      <c r="BY104" s="55">
        <v>0</v>
      </c>
      <c r="BZ104" s="55">
        <v>0</v>
      </c>
      <c r="CA104" s="55">
        <v>0</v>
      </c>
      <c r="CB104" s="55">
        <v>0</v>
      </c>
      <c r="CC104" s="55">
        <v>0</v>
      </c>
      <c r="CD104" s="55">
        <v>0</v>
      </c>
      <c r="CE104" s="55">
        <v>0</v>
      </c>
      <c r="CF104" s="55">
        <v>0</v>
      </c>
      <c r="CG104" s="55">
        <v>0</v>
      </c>
      <c r="CH104" s="55">
        <v>0</v>
      </c>
      <c r="CI104" s="55">
        <v>0</v>
      </c>
      <c r="CJ104" s="55">
        <v>0</v>
      </c>
      <c r="CK104" s="55">
        <v>0</v>
      </c>
      <c r="CL104" s="56">
        <f t="shared" si="89"/>
        <v>1198585500</v>
      </c>
      <c r="CM104" s="55">
        <f t="shared" si="93"/>
        <v>1258514775</v>
      </c>
      <c r="CN104" s="55">
        <f t="shared" si="93"/>
        <v>0</v>
      </c>
      <c r="CO104" s="55">
        <f t="shared" si="93"/>
        <v>0</v>
      </c>
      <c r="CP104" s="55">
        <f t="shared" si="93"/>
        <v>0</v>
      </c>
      <c r="CQ104" s="55">
        <f t="shared" si="93"/>
        <v>0</v>
      </c>
      <c r="CR104" s="55">
        <f t="shared" si="93"/>
        <v>0</v>
      </c>
      <c r="CS104" s="55">
        <f t="shared" si="93"/>
        <v>0</v>
      </c>
      <c r="CT104" s="55">
        <f>+CC104*105%</f>
        <v>0</v>
      </c>
      <c r="CU104" s="55">
        <f t="shared" si="94"/>
        <v>0</v>
      </c>
      <c r="CV104" s="55">
        <f t="shared" si="94"/>
        <v>0</v>
      </c>
      <c r="CW104" s="55">
        <f t="shared" si="94"/>
        <v>0</v>
      </c>
      <c r="CX104" s="55">
        <f t="shared" si="94"/>
        <v>0</v>
      </c>
      <c r="CY104" s="55">
        <f t="shared" si="94"/>
        <v>0</v>
      </c>
      <c r="CZ104" s="55">
        <f t="shared" si="94"/>
        <v>0</v>
      </c>
      <c r="DA104" s="55">
        <f t="shared" si="94"/>
        <v>0</v>
      </c>
      <c r="DB104" s="55">
        <f t="shared" si="94"/>
        <v>0</v>
      </c>
      <c r="DC104" s="54">
        <f t="shared" si="91"/>
        <v>1258514775</v>
      </c>
      <c r="DD104" s="54">
        <f t="shared" si="92"/>
        <v>4680610275</v>
      </c>
      <c r="DE104" s="53" t="s">
        <v>26</v>
      </c>
    </row>
    <row r="105" spans="1:109" s="19" customFormat="1" ht="177" customHeight="1" x14ac:dyDescent="0.35">
      <c r="A105" s="51" t="s">
        <v>25</v>
      </c>
      <c r="B105" s="51" t="s">
        <v>24</v>
      </c>
      <c r="C105" s="42">
        <v>80010002</v>
      </c>
      <c r="D105" s="50" t="s">
        <v>23</v>
      </c>
      <c r="E105" s="49" t="s">
        <v>22</v>
      </c>
      <c r="F105" s="48">
        <v>52.96</v>
      </c>
      <c r="G105" s="48">
        <v>52.96</v>
      </c>
      <c r="H105" s="47" t="s">
        <v>21</v>
      </c>
      <c r="I105" s="46" t="s">
        <v>20</v>
      </c>
      <c r="J105" s="41" t="s">
        <v>19</v>
      </c>
      <c r="K105" s="45" t="s">
        <v>18</v>
      </c>
      <c r="L105" s="41" t="s">
        <v>17</v>
      </c>
      <c r="M105" s="41" t="s">
        <v>16</v>
      </c>
      <c r="N105" s="42" t="s">
        <v>15</v>
      </c>
      <c r="O105" s="41" t="s">
        <v>14</v>
      </c>
      <c r="P105" s="42" t="s">
        <v>13</v>
      </c>
      <c r="Q105" s="41" t="s">
        <v>12</v>
      </c>
      <c r="R105" s="44" t="s">
        <v>11</v>
      </c>
      <c r="S105" s="41" t="s">
        <v>10</v>
      </c>
      <c r="T105" s="44">
        <v>459903100</v>
      </c>
      <c r="U105" s="41" t="s">
        <v>9</v>
      </c>
      <c r="V105" s="43" t="s">
        <v>8</v>
      </c>
      <c r="W105" s="42">
        <v>1</v>
      </c>
      <c r="X105" s="42" t="s">
        <v>7</v>
      </c>
      <c r="Y105" s="42">
        <v>2020</v>
      </c>
      <c r="Z105" s="41" t="s">
        <v>6</v>
      </c>
      <c r="AA105" s="42">
        <v>1</v>
      </c>
      <c r="AB105" s="42" t="s">
        <v>5</v>
      </c>
      <c r="AC105" s="42" t="s">
        <v>4</v>
      </c>
      <c r="AD105" s="41" t="s">
        <v>3</v>
      </c>
      <c r="AE105" s="40">
        <v>2024765630033</v>
      </c>
      <c r="AF105" s="37" t="s">
        <v>2</v>
      </c>
      <c r="AG105" s="39">
        <v>1</v>
      </c>
      <c r="AH105" s="39">
        <v>1</v>
      </c>
      <c r="AI105" s="39">
        <v>1</v>
      </c>
      <c r="AJ105" s="39">
        <v>1</v>
      </c>
      <c r="AK105" s="38" t="str">
        <f t="shared" si="86"/>
        <v>BIEN</v>
      </c>
      <c r="AL105" s="37"/>
      <c r="AM105" s="37"/>
      <c r="AN105" s="36">
        <v>0</v>
      </c>
      <c r="AO105" s="34">
        <v>0</v>
      </c>
      <c r="AP105" s="34">
        <v>0</v>
      </c>
      <c r="AQ105" s="34">
        <v>0</v>
      </c>
      <c r="AR105" s="34">
        <v>0</v>
      </c>
      <c r="AS105" s="34">
        <v>0</v>
      </c>
      <c r="AT105" s="34">
        <v>0</v>
      </c>
      <c r="AU105" s="36">
        <v>331987104</v>
      </c>
      <c r="AV105" s="34">
        <v>0</v>
      </c>
      <c r="AW105" s="34">
        <v>0</v>
      </c>
      <c r="AX105" s="34">
        <v>0</v>
      </c>
      <c r="AY105" s="34">
        <v>0</v>
      </c>
      <c r="AZ105" s="34">
        <v>0</v>
      </c>
      <c r="BA105" s="34">
        <v>0</v>
      </c>
      <c r="BB105" s="34">
        <v>0</v>
      </c>
      <c r="BC105" s="34">
        <v>0</v>
      </c>
      <c r="BD105" s="18">
        <f t="shared" si="87"/>
        <v>331987104</v>
      </c>
      <c r="BE105" s="34">
        <v>0</v>
      </c>
      <c r="BF105" s="34">
        <v>0</v>
      </c>
      <c r="BG105" s="34">
        <v>0</v>
      </c>
      <c r="BH105" s="34">
        <v>0</v>
      </c>
      <c r="BI105" s="34">
        <v>0</v>
      </c>
      <c r="BJ105" s="34">
        <v>0</v>
      </c>
      <c r="BK105" s="34">
        <v>0</v>
      </c>
      <c r="BL105" s="34">
        <v>356576394.71999997</v>
      </c>
      <c r="BM105" s="34">
        <v>0</v>
      </c>
      <c r="BN105" s="34">
        <v>0</v>
      </c>
      <c r="BO105" s="34">
        <v>0</v>
      </c>
      <c r="BP105" s="34">
        <v>0</v>
      </c>
      <c r="BQ105" s="34">
        <v>0</v>
      </c>
      <c r="BR105" s="34">
        <v>0</v>
      </c>
      <c r="BS105" s="34">
        <v>0</v>
      </c>
      <c r="BT105" s="34">
        <v>0</v>
      </c>
      <c r="BU105" s="18">
        <f t="shared" si="88"/>
        <v>356576394.71999997</v>
      </c>
      <c r="BV105" s="34">
        <v>0</v>
      </c>
      <c r="BW105" s="34">
        <v>0</v>
      </c>
      <c r="BX105" s="34">
        <v>0</v>
      </c>
      <c r="BY105" s="34">
        <v>0</v>
      </c>
      <c r="BZ105" s="34">
        <v>0</v>
      </c>
      <c r="CA105" s="34">
        <v>0</v>
      </c>
      <c r="CB105" s="34">
        <v>0</v>
      </c>
      <c r="CC105" s="34">
        <v>374405214.45599997</v>
      </c>
      <c r="CD105" s="34">
        <v>0</v>
      </c>
      <c r="CE105" s="34">
        <v>0</v>
      </c>
      <c r="CF105" s="34">
        <v>0</v>
      </c>
      <c r="CG105" s="34">
        <v>0</v>
      </c>
      <c r="CH105" s="34">
        <v>0</v>
      </c>
      <c r="CI105" s="34">
        <v>0</v>
      </c>
      <c r="CJ105" s="34">
        <v>0</v>
      </c>
      <c r="CK105" s="34">
        <v>0</v>
      </c>
      <c r="CL105" s="35">
        <f t="shared" si="89"/>
        <v>374405214.45599997</v>
      </c>
      <c r="CM105" s="34">
        <f t="shared" si="93"/>
        <v>0</v>
      </c>
      <c r="CN105" s="34">
        <f t="shared" si="93"/>
        <v>0</v>
      </c>
      <c r="CO105" s="34">
        <f t="shared" si="93"/>
        <v>0</v>
      </c>
      <c r="CP105" s="34">
        <f t="shared" si="93"/>
        <v>0</v>
      </c>
      <c r="CQ105" s="34">
        <f t="shared" si="93"/>
        <v>0</v>
      </c>
      <c r="CR105" s="34">
        <f t="shared" si="93"/>
        <v>0</v>
      </c>
      <c r="CS105" s="34">
        <f t="shared" si="93"/>
        <v>0</v>
      </c>
      <c r="CT105" s="34">
        <f>+CC105*105%</f>
        <v>393125475.17879999</v>
      </c>
      <c r="CU105" s="34">
        <f t="shared" si="94"/>
        <v>0</v>
      </c>
      <c r="CV105" s="34">
        <f t="shared" si="94"/>
        <v>0</v>
      </c>
      <c r="CW105" s="34">
        <f t="shared" si="94"/>
        <v>0</v>
      </c>
      <c r="CX105" s="34">
        <f t="shared" si="94"/>
        <v>0</v>
      </c>
      <c r="CY105" s="34">
        <f t="shared" si="94"/>
        <v>0</v>
      </c>
      <c r="CZ105" s="34">
        <f t="shared" si="94"/>
        <v>0</v>
      </c>
      <c r="DA105" s="34">
        <f t="shared" si="94"/>
        <v>0</v>
      </c>
      <c r="DB105" s="34">
        <f t="shared" si="94"/>
        <v>0</v>
      </c>
      <c r="DC105" s="33">
        <f t="shared" si="91"/>
        <v>393125475.17879999</v>
      </c>
      <c r="DD105" s="32">
        <f t="shared" si="92"/>
        <v>1456094188.3548</v>
      </c>
      <c r="DE105" s="31" t="s">
        <v>1</v>
      </c>
    </row>
    <row r="106" spans="1:109" s="19" customFormat="1" ht="21" x14ac:dyDescent="0.35">
      <c r="A106" s="30"/>
      <c r="B106" s="30"/>
      <c r="C106" s="28"/>
      <c r="D106" s="27"/>
      <c r="E106" s="30"/>
      <c r="F106" s="28"/>
      <c r="G106" s="28"/>
      <c r="H106" s="27"/>
      <c r="I106" s="27"/>
      <c r="J106" s="27"/>
      <c r="K106" s="28"/>
      <c r="L106" s="27"/>
      <c r="M106" s="27"/>
      <c r="N106" s="28"/>
      <c r="O106" s="27"/>
      <c r="P106" s="28"/>
      <c r="Q106" s="27"/>
      <c r="R106" s="29"/>
      <c r="S106" s="27"/>
      <c r="T106" s="29"/>
      <c r="U106" s="27"/>
      <c r="V106" s="27"/>
      <c r="W106" s="28"/>
      <c r="X106" s="28"/>
      <c r="Y106" s="28"/>
      <c r="Z106" s="15"/>
      <c r="AA106" s="28"/>
      <c r="AB106" s="28"/>
      <c r="AC106" s="28"/>
      <c r="AD106" s="27"/>
      <c r="AE106" s="25"/>
      <c r="AF106" s="26"/>
      <c r="AG106" s="25"/>
      <c r="AH106" s="25"/>
      <c r="AI106" s="25"/>
      <c r="AJ106" s="25"/>
      <c r="AK106" s="24"/>
      <c r="AL106" s="23"/>
      <c r="AM106" s="23"/>
      <c r="AN106" s="17">
        <f t="shared" ref="AN106:AT106" si="95">SUM(AN2:AN104)</f>
        <v>3616646031</v>
      </c>
      <c r="AO106" s="17">
        <f t="shared" si="95"/>
        <v>203332914</v>
      </c>
      <c r="AP106" s="17">
        <f t="shared" si="95"/>
        <v>1187124267.4000001</v>
      </c>
      <c r="AQ106" s="17">
        <f t="shared" si="95"/>
        <v>34018083519.980003</v>
      </c>
      <c r="AR106" s="17">
        <f t="shared" si="95"/>
        <v>2059723788</v>
      </c>
      <c r="AS106" s="17">
        <f t="shared" si="95"/>
        <v>173498836.97999999</v>
      </c>
      <c r="AT106" s="17">
        <f t="shared" si="95"/>
        <v>183128159</v>
      </c>
      <c r="AU106" s="17">
        <f>SUM(AU2:AU105)</f>
        <v>1541946642.3</v>
      </c>
      <c r="AV106" s="17">
        <f t="shared" ref="AV106:BC106" si="96">SUM(AV2:AV104)</f>
        <v>1001617836.7</v>
      </c>
      <c r="AW106" s="17">
        <f t="shared" si="96"/>
        <v>0</v>
      </c>
      <c r="AX106" s="17">
        <f t="shared" si="96"/>
        <v>0</v>
      </c>
      <c r="AY106" s="17">
        <f t="shared" si="96"/>
        <v>0</v>
      </c>
      <c r="AZ106" s="17">
        <f t="shared" si="96"/>
        <v>0</v>
      </c>
      <c r="BA106" s="17">
        <f t="shared" si="96"/>
        <v>0</v>
      </c>
      <c r="BB106" s="17">
        <f t="shared" si="96"/>
        <v>0</v>
      </c>
      <c r="BC106" s="17">
        <f t="shared" si="96"/>
        <v>392188374</v>
      </c>
      <c r="BD106" s="22">
        <f>SUM(BD2:BD105)</f>
        <v>44377290369.360001</v>
      </c>
      <c r="BE106" s="21">
        <f t="shared" ref="BE106:BK106" si="97">SUM(BE2:BE104)</f>
        <v>3871824437.7049999</v>
      </c>
      <c r="BF106" s="21">
        <f t="shared" si="97"/>
        <v>214516224.26999998</v>
      </c>
      <c r="BG106" s="21">
        <f t="shared" si="97"/>
        <v>1252416102.1069999</v>
      </c>
      <c r="BH106" s="21">
        <f t="shared" si="97"/>
        <v>35977286467.579102</v>
      </c>
      <c r="BI106" s="21">
        <f t="shared" si="97"/>
        <v>2138193596.3399999</v>
      </c>
      <c r="BJ106" s="21">
        <f t="shared" si="97"/>
        <v>144900156</v>
      </c>
      <c r="BK106" s="21">
        <f t="shared" si="97"/>
        <v>193200207</v>
      </c>
      <c r="BL106" s="21">
        <f>SUM(BL2:BL105)</f>
        <v>1816846961.9449999</v>
      </c>
      <c r="BM106" s="21">
        <f t="shared" ref="BM106:BT106" si="98">SUM(BM2:BM104)</f>
        <v>976156817.71850002</v>
      </c>
      <c r="BN106" s="17">
        <f t="shared" si="98"/>
        <v>0</v>
      </c>
      <c r="BO106" s="17">
        <f t="shared" si="98"/>
        <v>0</v>
      </c>
      <c r="BP106" s="21">
        <f t="shared" si="98"/>
        <v>0</v>
      </c>
      <c r="BQ106" s="17">
        <f t="shared" si="98"/>
        <v>0</v>
      </c>
      <c r="BR106" s="17">
        <f t="shared" si="98"/>
        <v>0</v>
      </c>
      <c r="BS106" s="17">
        <f t="shared" si="98"/>
        <v>0</v>
      </c>
      <c r="BT106" s="21">
        <f t="shared" si="98"/>
        <v>413758734.56999999</v>
      </c>
      <c r="BU106" s="20">
        <f t="shared" si="88"/>
        <v>46999099705.234596</v>
      </c>
      <c r="BV106" s="17">
        <f t="shared" ref="BV106:DD106" si="99">SUM(BV2:BV104)</f>
        <v>4098648159.59025</v>
      </c>
      <c r="BW106" s="17">
        <f t="shared" si="99"/>
        <v>225242035.4835</v>
      </c>
      <c r="BX106" s="17">
        <f t="shared" si="99"/>
        <v>1315036907.2123499</v>
      </c>
      <c r="BY106" s="17">
        <f t="shared" si="99"/>
        <v>37776150790.958054</v>
      </c>
      <c r="BZ106" s="17">
        <f t="shared" si="99"/>
        <v>2245103276.1570001</v>
      </c>
      <c r="CA106" s="17">
        <f t="shared" si="99"/>
        <v>152145163.80000001</v>
      </c>
      <c r="CB106" s="17">
        <f t="shared" si="99"/>
        <v>202860217.35000002</v>
      </c>
      <c r="CC106" s="17">
        <f t="shared" si="99"/>
        <v>1533284095.5862498</v>
      </c>
      <c r="CD106" s="17">
        <f t="shared" si="99"/>
        <v>1135739658.604425</v>
      </c>
      <c r="CE106" s="17">
        <f t="shared" si="99"/>
        <v>0</v>
      </c>
      <c r="CF106" s="17">
        <f t="shared" si="99"/>
        <v>0</v>
      </c>
      <c r="CG106" s="17">
        <f t="shared" si="99"/>
        <v>0</v>
      </c>
      <c r="CH106" s="17">
        <f t="shared" si="99"/>
        <v>0</v>
      </c>
      <c r="CI106" s="17">
        <f t="shared" si="99"/>
        <v>0</v>
      </c>
      <c r="CJ106" s="17">
        <f t="shared" si="99"/>
        <v>0</v>
      </c>
      <c r="CK106" s="17">
        <f t="shared" si="99"/>
        <v>434446671.2985</v>
      </c>
      <c r="CL106" s="17">
        <f t="shared" si="99"/>
        <v>49118656976.040344</v>
      </c>
      <c r="CM106" s="17">
        <f t="shared" si="99"/>
        <v>4303580567.5697632</v>
      </c>
      <c r="CN106" s="17">
        <f t="shared" si="99"/>
        <v>236504137.25767502</v>
      </c>
      <c r="CO106" s="17">
        <f t="shared" si="99"/>
        <v>1380788752.5729675</v>
      </c>
      <c r="CP106" s="17">
        <f t="shared" si="99"/>
        <v>39664958330.505966</v>
      </c>
      <c r="CQ106" s="17">
        <f t="shared" si="99"/>
        <v>2357358439.9648504</v>
      </c>
      <c r="CR106" s="17">
        <f t="shared" si="99"/>
        <v>159752421.99000001</v>
      </c>
      <c r="CS106" s="17">
        <f t="shared" si="99"/>
        <v>213003228.21750003</v>
      </c>
      <c r="CT106" s="17">
        <f t="shared" si="99"/>
        <v>1648535800.3655627</v>
      </c>
      <c r="CU106" s="17">
        <f t="shared" si="99"/>
        <v>1192526641.5346463</v>
      </c>
      <c r="CV106" s="17">
        <f t="shared" si="99"/>
        <v>0</v>
      </c>
      <c r="CW106" s="17">
        <f t="shared" si="99"/>
        <v>0</v>
      </c>
      <c r="CX106" s="17">
        <f t="shared" si="99"/>
        <v>0</v>
      </c>
      <c r="CY106" s="17">
        <f t="shared" si="99"/>
        <v>0</v>
      </c>
      <c r="CZ106" s="17">
        <f t="shared" si="99"/>
        <v>0</v>
      </c>
      <c r="DA106" s="17">
        <f t="shared" si="99"/>
        <v>0</v>
      </c>
      <c r="DB106" s="17">
        <f t="shared" si="99"/>
        <v>456169004.86342502</v>
      </c>
      <c r="DC106" s="17">
        <f t="shared" si="99"/>
        <v>51613177324.842346</v>
      </c>
      <c r="DD106" s="17">
        <f t="shared" si="99"/>
        <v>191419660876.75729</v>
      </c>
      <c r="DE106" s="15"/>
    </row>
    <row r="107" spans="1:109" ht="21" x14ac:dyDescent="0.25">
      <c r="BD107" s="11"/>
      <c r="BE107" s="4" t="s">
        <v>0</v>
      </c>
      <c r="BL107" s="4" t="s">
        <v>0</v>
      </c>
      <c r="BM107" s="17">
        <f>BM106+316500000</f>
        <v>1292656817.7185001</v>
      </c>
      <c r="BU107" s="11"/>
      <c r="CL107" s="13"/>
      <c r="DC107" s="12"/>
      <c r="DD107" s="14"/>
      <c r="DE107" s="4"/>
    </row>
    <row r="108" spans="1:109" ht="21" x14ac:dyDescent="0.25">
      <c r="AV108" s="17"/>
      <c r="BD108" s="18"/>
      <c r="BU108" s="11"/>
      <c r="CL108" s="13"/>
      <c r="DC108" s="12"/>
      <c r="DD108" s="14"/>
      <c r="DE108" s="4"/>
    </row>
    <row r="109" spans="1:109" ht="21" x14ac:dyDescent="0.25">
      <c r="BD109" s="11"/>
      <c r="BE109" s="293"/>
      <c r="BF109" s="15"/>
      <c r="BG109" s="15"/>
      <c r="BH109" s="15"/>
      <c r="BI109" s="15"/>
      <c r="BJ109" s="15"/>
      <c r="BK109" s="15"/>
      <c r="BL109" s="16"/>
      <c r="BM109" s="17"/>
      <c r="BU109" s="11"/>
      <c r="CL109" s="13"/>
      <c r="DC109" s="12"/>
      <c r="DD109" s="14"/>
      <c r="DE109" s="4"/>
    </row>
    <row r="110" spans="1:109" ht="21" x14ac:dyDescent="0.25">
      <c r="BD110" s="11"/>
      <c r="BE110" s="294"/>
      <c r="BF110" s="15"/>
      <c r="BG110" s="15"/>
      <c r="BH110" s="15"/>
      <c r="BI110" s="15"/>
      <c r="BJ110" s="15"/>
      <c r="BK110" s="15"/>
      <c r="BL110" s="15"/>
      <c r="BM110" s="15"/>
      <c r="BU110" s="11"/>
      <c r="CL110" s="13"/>
      <c r="DC110" s="12"/>
      <c r="DD110" s="14"/>
      <c r="DE110" s="4"/>
    </row>
    <row r="111" spans="1:109" ht="21" x14ac:dyDescent="0.25">
      <c r="BD111" s="11"/>
      <c r="BE111" s="294"/>
      <c r="BF111" s="15"/>
      <c r="BG111" s="15"/>
      <c r="BH111" s="15"/>
      <c r="BI111" s="15"/>
      <c r="BJ111" s="15"/>
      <c r="BK111" s="15"/>
      <c r="BL111" s="16"/>
      <c r="BM111" s="15"/>
      <c r="BU111" s="11"/>
      <c r="CL111" s="13"/>
      <c r="DC111" s="12"/>
      <c r="DD111" s="14"/>
      <c r="DE111" s="4"/>
    </row>
    <row r="112" spans="1:109" ht="21" x14ac:dyDescent="0.25">
      <c r="BD112" s="11"/>
      <c r="BE112" s="15"/>
      <c r="BF112" s="15"/>
      <c r="BG112" s="15"/>
      <c r="BH112" s="15"/>
      <c r="BI112" s="15"/>
      <c r="BJ112" s="15"/>
      <c r="BK112" s="15"/>
      <c r="BL112" s="16"/>
      <c r="BM112" s="15"/>
      <c r="BU112" s="11"/>
      <c r="CL112" s="13"/>
      <c r="DC112" s="12"/>
      <c r="DD112" s="14"/>
      <c r="DE112" s="4"/>
    </row>
    <row r="113" spans="56:109" ht="21" x14ac:dyDescent="0.25">
      <c r="BD113" s="11"/>
      <c r="BE113" s="15"/>
      <c r="BF113" s="15"/>
      <c r="BG113" s="15"/>
      <c r="BH113" s="15"/>
      <c r="BI113" s="15"/>
      <c r="BJ113" s="15"/>
      <c r="BK113" s="15"/>
      <c r="BL113" s="16"/>
      <c r="BM113" s="15"/>
      <c r="BU113" s="11"/>
      <c r="CL113" s="13"/>
      <c r="DC113" s="12"/>
      <c r="DD113" s="14"/>
      <c r="DE113" s="4"/>
    </row>
    <row r="114" spans="56:109" ht="21" x14ac:dyDescent="0.25">
      <c r="BD114" s="11"/>
      <c r="BE114" s="295"/>
      <c r="BF114" s="295"/>
      <c r="BG114" s="295"/>
      <c r="BH114" s="295"/>
      <c r="BI114" s="295"/>
      <c r="BJ114" s="295"/>
      <c r="BK114" s="295"/>
      <c r="BL114" s="295"/>
      <c r="BM114" s="295"/>
      <c r="BN114" s="296"/>
      <c r="BO114" s="296"/>
      <c r="BP114" s="296"/>
      <c r="BQ114" s="296"/>
      <c r="BR114" s="296"/>
      <c r="BS114" s="296"/>
      <c r="BT114" s="295"/>
      <c r="BU114" s="297"/>
      <c r="CL114" s="13"/>
      <c r="DC114" s="12"/>
      <c r="DD114" s="14"/>
      <c r="DE114" s="4"/>
    </row>
    <row r="115" spans="56:109" ht="21" x14ac:dyDescent="0.25">
      <c r="BD115" s="11"/>
      <c r="BE115" s="15"/>
      <c r="BF115" s="15"/>
      <c r="BG115" s="15"/>
      <c r="BH115" s="15"/>
      <c r="BI115" s="15"/>
      <c r="BJ115" s="15"/>
      <c r="BK115" s="15"/>
      <c r="BL115" s="15"/>
      <c r="BM115" s="15"/>
      <c r="BU115" s="11"/>
      <c r="CL115" s="13"/>
      <c r="DC115" s="12"/>
      <c r="DD115" s="14"/>
      <c r="DE115" s="4"/>
    </row>
    <row r="116" spans="56:109" x14ac:dyDescent="0.25">
      <c r="BD116" s="11"/>
      <c r="BU116" s="11"/>
      <c r="CL116" s="13"/>
      <c r="DC116" s="12"/>
      <c r="DD116" s="14"/>
      <c r="DE116" s="4"/>
    </row>
    <row r="117" spans="56:109" x14ac:dyDescent="0.25">
      <c r="BD117" s="11"/>
      <c r="BU117" s="11"/>
      <c r="CL117" s="13"/>
      <c r="DC117" s="12"/>
      <c r="DD117" s="14"/>
      <c r="DE117" s="4"/>
    </row>
    <row r="118" spans="56:109" x14ac:dyDescent="0.25">
      <c r="BD118" s="11"/>
      <c r="BU118" s="11"/>
      <c r="CL118" s="13"/>
      <c r="DC118" s="12"/>
      <c r="DD118" s="14"/>
      <c r="DE118" s="4"/>
    </row>
    <row r="119" spans="56:109" x14ac:dyDescent="0.25">
      <c r="BD119" s="11"/>
      <c r="BU119" s="11"/>
      <c r="CL119" s="13"/>
      <c r="DC119" s="12"/>
      <c r="DD119" s="14"/>
      <c r="DE119" s="4"/>
    </row>
    <row r="120" spans="56:109" x14ac:dyDescent="0.25">
      <c r="BD120" s="11"/>
      <c r="BU120" s="11"/>
      <c r="CL120" s="13"/>
      <c r="DC120" s="12"/>
      <c r="DD120" s="14"/>
      <c r="DE120" s="4"/>
    </row>
    <row r="121" spans="56:109" x14ac:dyDescent="0.25">
      <c r="BD121" s="11"/>
      <c r="BU121" s="11"/>
      <c r="CL121" s="13"/>
      <c r="DC121" s="12"/>
      <c r="DD121" s="14"/>
      <c r="DE121" s="4"/>
    </row>
    <row r="122" spans="56:109" x14ac:dyDescent="0.25">
      <c r="BD122" s="11"/>
      <c r="BU122" s="11"/>
      <c r="CL122" s="13"/>
      <c r="DC122" s="12"/>
      <c r="DD122" s="14"/>
      <c r="DE122" s="4"/>
    </row>
    <row r="123" spans="56:109" x14ac:dyDescent="0.25">
      <c r="BD123" s="11"/>
      <c r="BU123" s="11"/>
      <c r="CL123" s="13"/>
      <c r="DC123" s="12"/>
      <c r="DD123" s="14"/>
      <c r="DE123" s="4"/>
    </row>
    <row r="124" spans="56:109" x14ac:dyDescent="0.25">
      <c r="BD124" s="11"/>
      <c r="BU124" s="11"/>
      <c r="CL124" s="13"/>
      <c r="DC124" s="12"/>
      <c r="DD124" s="14"/>
      <c r="DE124" s="4"/>
    </row>
    <row r="125" spans="56:109" x14ac:dyDescent="0.25">
      <c r="BD125" s="11"/>
      <c r="BU125" s="11"/>
      <c r="CL125" s="13"/>
      <c r="DC125" s="12"/>
      <c r="DD125" s="14"/>
      <c r="DE125" s="4"/>
    </row>
    <row r="126" spans="56:109" x14ac:dyDescent="0.25">
      <c r="BD126" s="11"/>
      <c r="BU126" s="11"/>
      <c r="CL126" s="13"/>
      <c r="DC126" s="12"/>
      <c r="DD126" s="14"/>
      <c r="DE126" s="4"/>
    </row>
    <row r="127" spans="56:109" x14ac:dyDescent="0.25">
      <c r="BD127" s="11"/>
      <c r="BU127" s="11"/>
      <c r="CL127" s="13"/>
      <c r="DC127" s="12"/>
      <c r="DD127" s="14"/>
      <c r="DE127" s="4"/>
    </row>
    <row r="128" spans="56:109" x14ac:dyDescent="0.25">
      <c r="BD128" s="11"/>
      <c r="BU128" s="11"/>
      <c r="CL128" s="13"/>
      <c r="DC128" s="12"/>
      <c r="DD128" s="14"/>
      <c r="DE128" s="4"/>
    </row>
    <row r="129" spans="56:109" x14ac:dyDescent="0.25">
      <c r="BD129" s="11"/>
      <c r="BU129" s="11"/>
      <c r="CL129" s="13"/>
      <c r="DC129" s="12"/>
      <c r="DD129" s="14"/>
      <c r="DE129" s="4"/>
    </row>
    <row r="130" spans="56:109" x14ac:dyDescent="0.25">
      <c r="BD130" s="11"/>
      <c r="BU130" s="11"/>
      <c r="CL130" s="13"/>
      <c r="DC130" s="12"/>
      <c r="DD130" s="14"/>
      <c r="DE130" s="4"/>
    </row>
    <row r="131" spans="56:109" x14ac:dyDescent="0.25">
      <c r="BD131" s="11"/>
      <c r="BU131" s="11"/>
      <c r="CL131" s="13"/>
      <c r="DC131" s="12"/>
      <c r="DD131" s="14"/>
      <c r="DE131" s="4"/>
    </row>
    <row r="132" spans="56:109" x14ac:dyDescent="0.25">
      <c r="BD132" s="11"/>
      <c r="BU132" s="11"/>
      <c r="CL132" s="13"/>
      <c r="DC132" s="12"/>
      <c r="DD132" s="14"/>
      <c r="DE132" s="4"/>
    </row>
    <row r="133" spans="56:109" x14ac:dyDescent="0.25">
      <c r="BD133" s="11"/>
      <c r="BU133" s="11"/>
      <c r="CL133" s="13"/>
      <c r="DC133" s="12"/>
      <c r="DD133" s="14"/>
      <c r="DE133" s="4"/>
    </row>
    <row r="134" spans="56:109" x14ac:dyDescent="0.25">
      <c r="BD134" s="11"/>
      <c r="BU134" s="11"/>
      <c r="CL134" s="13"/>
      <c r="DC134" s="12"/>
      <c r="DD134" s="14"/>
      <c r="DE134" s="4"/>
    </row>
    <row r="135" spans="56:109" x14ac:dyDescent="0.25">
      <c r="BD135" s="11"/>
      <c r="BU135" s="11"/>
      <c r="CL135" s="13"/>
      <c r="DC135" s="12"/>
      <c r="DD135" s="14"/>
      <c r="DE135" s="4"/>
    </row>
    <row r="136" spans="56:109" x14ac:dyDescent="0.25">
      <c r="BD136" s="11"/>
      <c r="BU136" s="11"/>
      <c r="CL136" s="13"/>
      <c r="DC136" s="12"/>
      <c r="DD136" s="14"/>
      <c r="DE136" s="4"/>
    </row>
    <row r="137" spans="56:109" x14ac:dyDescent="0.25">
      <c r="BD137" s="11"/>
      <c r="BU137" s="11"/>
      <c r="CL137" s="13"/>
      <c r="DC137" s="12"/>
      <c r="DD137" s="14"/>
      <c r="DE137" s="4"/>
    </row>
    <row r="138" spans="56:109" x14ac:dyDescent="0.25">
      <c r="BD138" s="11"/>
      <c r="BU138" s="11"/>
      <c r="CL138" s="13"/>
      <c r="DC138" s="12"/>
      <c r="DD138" s="14"/>
      <c r="DE138" s="4"/>
    </row>
    <row r="139" spans="56:109" x14ac:dyDescent="0.25">
      <c r="BD139" s="11"/>
      <c r="BU139" s="11"/>
      <c r="CL139" s="13"/>
      <c r="DC139" s="12"/>
      <c r="DD139" s="14"/>
      <c r="DE139" s="4"/>
    </row>
    <row r="140" spans="56:109" x14ac:dyDescent="0.25">
      <c r="BD140" s="11"/>
      <c r="BU140" s="11"/>
      <c r="CL140" s="13"/>
      <c r="DC140" s="12"/>
      <c r="DD140" s="14"/>
      <c r="DE140" s="4"/>
    </row>
    <row r="141" spans="56:109" x14ac:dyDescent="0.25">
      <c r="BD141" s="11"/>
      <c r="BU141" s="11"/>
      <c r="CL141" s="13"/>
      <c r="DC141" s="12"/>
      <c r="DD141" s="14"/>
      <c r="DE141" s="4"/>
    </row>
    <row r="142" spans="56:109" x14ac:dyDescent="0.25">
      <c r="BD142" s="11"/>
      <c r="BU142" s="11"/>
      <c r="CL142" s="13"/>
      <c r="DC142" s="12"/>
      <c r="DD142" s="14"/>
      <c r="DE142" s="4"/>
    </row>
    <row r="143" spans="56:109" x14ac:dyDescent="0.25">
      <c r="BD143" s="11"/>
      <c r="BU143" s="11"/>
      <c r="CL143" s="13"/>
      <c r="DC143" s="12"/>
      <c r="DD143" s="14"/>
      <c r="DE143" s="4"/>
    </row>
    <row r="144" spans="56:109" x14ac:dyDescent="0.25">
      <c r="BD144" s="11"/>
      <c r="BU144" s="11"/>
      <c r="CL144" s="13"/>
      <c r="DC144" s="12"/>
      <c r="DD144" s="14"/>
      <c r="DE144" s="4"/>
    </row>
    <row r="145" spans="56:109" x14ac:dyDescent="0.25">
      <c r="BD145" s="11"/>
      <c r="BU145" s="11"/>
      <c r="CL145" s="13"/>
      <c r="DC145" s="12"/>
      <c r="DD145" s="14"/>
      <c r="DE145" s="4"/>
    </row>
    <row r="146" spans="56:109" x14ac:dyDescent="0.25">
      <c r="BD146" s="11"/>
      <c r="BU146" s="11"/>
      <c r="CL146" s="13"/>
      <c r="DC146" s="12"/>
      <c r="DD146" s="14"/>
      <c r="DE146" s="4"/>
    </row>
    <row r="147" spans="56:109" x14ac:dyDescent="0.25">
      <c r="BD147" s="11"/>
      <c r="BU147" s="11"/>
      <c r="CL147" s="13"/>
      <c r="DC147" s="12"/>
      <c r="DD147" s="14"/>
      <c r="DE147" s="4"/>
    </row>
    <row r="148" spans="56:109" x14ac:dyDescent="0.25">
      <c r="BD148" s="11"/>
      <c r="BU148" s="11"/>
      <c r="CL148" s="13"/>
      <c r="DC148" s="12"/>
      <c r="DD148" s="14"/>
      <c r="DE148" s="4"/>
    </row>
    <row r="149" spans="56:109" x14ac:dyDescent="0.25">
      <c r="BD149" s="11"/>
      <c r="BU149" s="11"/>
      <c r="CL149" s="13"/>
      <c r="DC149" s="12"/>
      <c r="DD149" s="14"/>
      <c r="DE149" s="4"/>
    </row>
    <row r="150" spans="56:109" x14ac:dyDescent="0.25">
      <c r="BD150" s="11"/>
      <c r="BU150" s="11"/>
      <c r="CL150" s="13"/>
      <c r="DC150" s="12"/>
      <c r="DD150" s="14"/>
      <c r="DE150" s="4"/>
    </row>
    <row r="151" spans="56:109" x14ac:dyDescent="0.25">
      <c r="BD151" s="11"/>
      <c r="BU151" s="11"/>
      <c r="CL151" s="13"/>
      <c r="DC151" s="12"/>
      <c r="DD151" s="14"/>
      <c r="DE151" s="4"/>
    </row>
    <row r="152" spans="56:109" x14ac:dyDescent="0.25">
      <c r="BD152" s="11"/>
      <c r="BU152" s="11"/>
      <c r="CL152" s="13"/>
      <c r="DC152" s="12"/>
      <c r="DD152" s="14"/>
      <c r="DE152" s="4"/>
    </row>
    <row r="153" spans="56:109" x14ac:dyDescent="0.25">
      <c r="BD153" s="11"/>
      <c r="BU153" s="11"/>
      <c r="CL153" s="13"/>
      <c r="DC153" s="12"/>
      <c r="DD153" s="14"/>
      <c r="DE153" s="4"/>
    </row>
    <row r="154" spans="56:109" x14ac:dyDescent="0.25">
      <c r="BD154" s="11"/>
      <c r="BU154" s="11"/>
      <c r="CL154" s="13"/>
      <c r="DC154" s="12"/>
      <c r="DD154" s="14"/>
      <c r="DE154" s="4"/>
    </row>
    <row r="155" spans="56:109" x14ac:dyDescent="0.25">
      <c r="BD155" s="11"/>
      <c r="BU155" s="11"/>
      <c r="CL155" s="13"/>
      <c r="DC155" s="12"/>
      <c r="DD155" s="14"/>
      <c r="DE155" s="4"/>
    </row>
    <row r="156" spans="56:109" x14ac:dyDescent="0.25">
      <c r="BD156" s="11"/>
      <c r="BU156" s="11"/>
      <c r="CL156" s="13"/>
      <c r="DC156" s="12"/>
      <c r="DD156" s="14"/>
      <c r="DE156" s="4"/>
    </row>
    <row r="157" spans="56:109" x14ac:dyDescent="0.25">
      <c r="BD157" s="11"/>
      <c r="BU157" s="11"/>
      <c r="CL157" s="13"/>
      <c r="DC157" s="12"/>
      <c r="DD157" s="14"/>
      <c r="DE157" s="4"/>
    </row>
    <row r="158" spans="56:109" x14ac:dyDescent="0.25">
      <c r="BD158" s="11"/>
      <c r="BU158" s="11"/>
      <c r="CL158" s="13"/>
      <c r="DC158" s="12"/>
      <c r="DD158" s="14"/>
      <c r="DE158" s="4"/>
    </row>
    <row r="159" spans="56:109" x14ac:dyDescent="0.25">
      <c r="BD159" s="11"/>
      <c r="BU159" s="11"/>
      <c r="CL159" s="13"/>
      <c r="DC159" s="12"/>
      <c r="DD159" s="14"/>
      <c r="DE159" s="4"/>
    </row>
    <row r="160" spans="56:109" x14ac:dyDescent="0.25">
      <c r="BD160" s="11"/>
      <c r="BU160" s="11"/>
      <c r="CL160" s="13"/>
      <c r="DC160" s="12"/>
      <c r="DD160" s="14"/>
      <c r="DE160" s="4"/>
    </row>
    <row r="161" spans="56:109" x14ac:dyDescent="0.25">
      <c r="BD161" s="11"/>
      <c r="BU161" s="11"/>
      <c r="CL161" s="13"/>
      <c r="DC161" s="12"/>
      <c r="DD161" s="14"/>
      <c r="DE161" s="4"/>
    </row>
    <row r="162" spans="56:109" x14ac:dyDescent="0.25">
      <c r="BD162" s="11"/>
      <c r="BU162" s="11"/>
      <c r="CL162" s="13"/>
      <c r="DC162" s="12"/>
      <c r="DD162" s="14"/>
      <c r="DE162" s="4"/>
    </row>
    <row r="163" spans="56:109" x14ac:dyDescent="0.25">
      <c r="BD163" s="11"/>
      <c r="BU163" s="11"/>
      <c r="CL163" s="13"/>
      <c r="DC163" s="12"/>
      <c r="DD163" s="14"/>
      <c r="DE163" s="4"/>
    </row>
    <row r="164" spans="56:109" x14ac:dyDescent="0.25">
      <c r="BD164" s="11"/>
      <c r="BU164" s="11"/>
      <c r="CL164" s="13"/>
      <c r="DC164" s="12"/>
      <c r="DD164" s="14"/>
      <c r="DE164" s="4"/>
    </row>
    <row r="165" spans="56:109" x14ac:dyDescent="0.25">
      <c r="BD165" s="11"/>
      <c r="BU165" s="11"/>
      <c r="CL165" s="13"/>
      <c r="DC165" s="12"/>
      <c r="DD165" s="14"/>
      <c r="DE165" s="4"/>
    </row>
    <row r="166" spans="56:109" x14ac:dyDescent="0.25">
      <c r="BD166" s="11"/>
      <c r="BU166" s="11"/>
      <c r="CL166" s="13"/>
      <c r="DC166" s="12"/>
      <c r="DE166" s="4"/>
    </row>
    <row r="167" spans="56:109" x14ac:dyDescent="0.25">
      <c r="BD167" s="11"/>
      <c r="BU167" s="11"/>
      <c r="CL167" s="13"/>
      <c r="DC167" s="12"/>
      <c r="DE167" s="4"/>
    </row>
    <row r="168" spans="56:109" x14ac:dyDescent="0.25">
      <c r="BD168" s="11"/>
      <c r="BU168" s="11"/>
      <c r="CL168" s="13"/>
      <c r="DC168" s="12"/>
      <c r="DE168" s="4"/>
    </row>
    <row r="169" spans="56:109" x14ac:dyDescent="0.25">
      <c r="BD169" s="11"/>
      <c r="BU169" s="11"/>
      <c r="CL169" s="13"/>
      <c r="DC169" s="12"/>
      <c r="DE169" s="4"/>
    </row>
    <row r="170" spans="56:109" x14ac:dyDescent="0.25">
      <c r="BD170" s="11"/>
      <c r="BU170" s="11"/>
      <c r="CL170" s="13"/>
      <c r="DC170" s="12"/>
      <c r="DE170" s="4"/>
    </row>
    <row r="171" spans="56:109" x14ac:dyDescent="0.25">
      <c r="BD171" s="11"/>
      <c r="BU171" s="11"/>
      <c r="CL171" s="13"/>
      <c r="DC171" s="12"/>
      <c r="DE171" s="4"/>
    </row>
    <row r="172" spans="56:109" x14ac:dyDescent="0.25">
      <c r="BD172" s="11"/>
      <c r="BU172" s="11"/>
      <c r="CL172" s="13"/>
      <c r="DC172" s="12"/>
      <c r="DE172" s="4"/>
    </row>
    <row r="173" spans="56:109" x14ac:dyDescent="0.25">
      <c r="BD173" s="11"/>
      <c r="BU173" s="11"/>
      <c r="CL173" s="13"/>
      <c r="DC173" s="12"/>
      <c r="DE173" s="4"/>
    </row>
    <row r="174" spans="56:109" x14ac:dyDescent="0.25">
      <c r="BD174" s="11"/>
      <c r="BU174" s="11"/>
      <c r="CL174" s="13"/>
      <c r="DC174" s="12"/>
      <c r="DE174" s="4"/>
    </row>
    <row r="175" spans="56:109" x14ac:dyDescent="0.25">
      <c r="BD175" s="11"/>
      <c r="BU175" s="11"/>
      <c r="CL175" s="13"/>
      <c r="DC175" s="12"/>
      <c r="DE175" s="4"/>
    </row>
    <row r="176" spans="56:109" x14ac:dyDescent="0.25">
      <c r="BD176" s="11"/>
      <c r="BU176" s="11"/>
      <c r="CL176" s="13"/>
      <c r="DC176" s="12"/>
      <c r="DE176" s="4"/>
    </row>
    <row r="177" spans="56:109" x14ac:dyDescent="0.25">
      <c r="BD177" s="11"/>
      <c r="BU177" s="11"/>
      <c r="CL177" s="13"/>
      <c r="DC177" s="12"/>
      <c r="DE177" s="4"/>
    </row>
    <row r="178" spans="56:109" x14ac:dyDescent="0.25">
      <c r="BD178" s="11"/>
      <c r="BU178" s="11"/>
      <c r="CL178" s="13"/>
      <c r="DC178" s="12"/>
      <c r="DE178" s="4"/>
    </row>
    <row r="179" spans="56:109" x14ac:dyDescent="0.25">
      <c r="BD179" s="11"/>
      <c r="BU179" s="11"/>
      <c r="CL179" s="13"/>
      <c r="DC179" s="12"/>
      <c r="DE179" s="4"/>
    </row>
    <row r="180" spans="56:109" x14ac:dyDescent="0.25">
      <c r="BD180" s="11"/>
      <c r="BU180" s="11"/>
      <c r="CL180" s="13"/>
      <c r="DC180" s="12"/>
      <c r="DE180" s="4"/>
    </row>
    <row r="181" spans="56:109" x14ac:dyDescent="0.25">
      <c r="BD181" s="11"/>
      <c r="BU181" s="11"/>
      <c r="CL181" s="13"/>
      <c r="DC181" s="12"/>
      <c r="DE181" s="4"/>
    </row>
    <row r="182" spans="56:109" x14ac:dyDescent="0.25">
      <c r="BD182" s="11"/>
      <c r="BU182" s="11"/>
      <c r="CL182" s="13"/>
      <c r="DC182" s="12"/>
      <c r="DE182" s="4"/>
    </row>
    <row r="183" spans="56:109" x14ac:dyDescent="0.25">
      <c r="BD183" s="11"/>
      <c r="BU183" s="11"/>
      <c r="CL183" s="13"/>
      <c r="DC183" s="12"/>
      <c r="DE183" s="4"/>
    </row>
    <row r="184" spans="56:109" x14ac:dyDescent="0.25">
      <c r="BD184" s="11"/>
      <c r="BU184" s="11"/>
      <c r="CL184" s="13"/>
      <c r="DC184" s="12"/>
      <c r="DE184" s="4"/>
    </row>
    <row r="185" spans="56:109" x14ac:dyDescent="0.25">
      <c r="BD185" s="11"/>
      <c r="BU185" s="11"/>
      <c r="CL185" s="13"/>
      <c r="DC185" s="12"/>
      <c r="DE185" s="4"/>
    </row>
    <row r="186" spans="56:109" x14ac:dyDescent="0.25">
      <c r="BD186" s="11"/>
      <c r="BU186" s="11"/>
      <c r="CL186" s="13"/>
      <c r="DC186" s="12"/>
      <c r="DE186" s="4"/>
    </row>
    <row r="187" spans="56:109" x14ac:dyDescent="0.25">
      <c r="BD187" s="11"/>
      <c r="BU187" s="11"/>
      <c r="CL187" s="13"/>
      <c r="DC187" s="12"/>
      <c r="DE187" s="4"/>
    </row>
    <row r="188" spans="56:109" x14ac:dyDescent="0.25">
      <c r="BD188" s="11"/>
      <c r="BU188" s="11"/>
      <c r="CL188" s="13"/>
      <c r="DC188" s="12"/>
      <c r="DE188" s="4"/>
    </row>
    <row r="189" spans="56:109" x14ac:dyDescent="0.25">
      <c r="BD189" s="11"/>
      <c r="BU189" s="11"/>
      <c r="CL189" s="13"/>
      <c r="DC189" s="12"/>
      <c r="DE189" s="4"/>
    </row>
    <row r="190" spans="56:109" x14ac:dyDescent="0.25">
      <c r="BD190" s="11"/>
      <c r="BU190" s="11"/>
      <c r="CL190" s="13"/>
      <c r="DC190" s="12"/>
      <c r="DE190" s="4"/>
    </row>
    <row r="191" spans="56:109" x14ac:dyDescent="0.25">
      <c r="BD191" s="11"/>
      <c r="BU191" s="11"/>
      <c r="CL191" s="13"/>
      <c r="DC191" s="12"/>
      <c r="DE191" s="4"/>
    </row>
    <row r="192" spans="56:109" x14ac:dyDescent="0.25">
      <c r="BD192" s="11"/>
      <c r="BU192" s="11"/>
      <c r="CL192" s="13"/>
      <c r="DC192" s="12"/>
      <c r="DE192" s="4"/>
    </row>
    <row r="193" spans="56:109" x14ac:dyDescent="0.25">
      <c r="BD193" s="11"/>
      <c r="BU193" s="11"/>
      <c r="CL193" s="13"/>
      <c r="DC193" s="12"/>
      <c r="DE193" s="4"/>
    </row>
    <row r="194" spans="56:109" x14ac:dyDescent="0.25">
      <c r="BD194" s="11"/>
      <c r="BU194" s="11"/>
      <c r="CL194" s="13"/>
      <c r="DC194" s="12"/>
      <c r="DE194" s="4"/>
    </row>
    <row r="195" spans="56:109" x14ac:dyDescent="0.25">
      <c r="BD195" s="11"/>
      <c r="BU195" s="11"/>
      <c r="CL195" s="13"/>
      <c r="DC195" s="12"/>
      <c r="DE195" s="4"/>
    </row>
    <row r="196" spans="56:109" x14ac:dyDescent="0.25">
      <c r="BD196" s="11"/>
      <c r="BU196" s="11"/>
      <c r="CL196" s="13"/>
      <c r="DC196" s="12"/>
      <c r="DE196" s="4"/>
    </row>
    <row r="197" spans="56:109" x14ac:dyDescent="0.25">
      <c r="BD197" s="11"/>
      <c r="BU197" s="11"/>
      <c r="CL197" s="13"/>
      <c r="DC197" s="12"/>
      <c r="DE197" s="4"/>
    </row>
    <row r="198" spans="56:109" x14ac:dyDescent="0.25">
      <c r="BD198" s="11"/>
      <c r="BU198" s="11"/>
      <c r="CL198" s="13"/>
      <c r="DC198" s="12"/>
      <c r="DE198" s="4"/>
    </row>
    <row r="199" spans="56:109" x14ac:dyDescent="0.25">
      <c r="BD199" s="11"/>
      <c r="BU199" s="11"/>
      <c r="CL199" s="13"/>
      <c r="DC199" s="12"/>
      <c r="DE199" s="4"/>
    </row>
    <row r="200" spans="56:109" x14ac:dyDescent="0.25">
      <c r="BD200" s="11"/>
      <c r="BU200" s="11"/>
      <c r="CL200" s="13"/>
      <c r="DC200" s="12"/>
      <c r="DE200" s="4"/>
    </row>
    <row r="201" spans="56:109" x14ac:dyDescent="0.25">
      <c r="BD201" s="11"/>
      <c r="BU201" s="11"/>
      <c r="CL201" s="13"/>
      <c r="DC201" s="12"/>
      <c r="DE201" s="4"/>
    </row>
    <row r="202" spans="56:109" x14ac:dyDescent="0.25">
      <c r="BD202" s="11"/>
      <c r="BU202" s="11"/>
      <c r="CL202" s="13"/>
      <c r="DC202" s="12"/>
      <c r="DE202" s="4"/>
    </row>
    <row r="203" spans="56:109" x14ac:dyDescent="0.25">
      <c r="BD203" s="11"/>
      <c r="BU203" s="11"/>
      <c r="CL203" s="13"/>
      <c r="DC203" s="12"/>
      <c r="DE203" s="4"/>
    </row>
    <row r="204" spans="56:109" x14ac:dyDescent="0.25">
      <c r="BD204" s="11"/>
      <c r="BU204" s="11"/>
      <c r="CL204" s="13"/>
      <c r="DC204" s="12"/>
      <c r="DE204" s="4"/>
    </row>
    <row r="205" spans="56:109" x14ac:dyDescent="0.25">
      <c r="BD205" s="11"/>
      <c r="BU205" s="11"/>
      <c r="CL205" s="13"/>
      <c r="DC205" s="12"/>
      <c r="DE205" s="4"/>
    </row>
    <row r="206" spans="56:109" x14ac:dyDescent="0.25">
      <c r="BD206" s="11"/>
      <c r="BU206" s="11"/>
      <c r="CL206" s="13"/>
      <c r="DC206" s="12"/>
      <c r="DE206" s="4"/>
    </row>
    <row r="207" spans="56:109" x14ac:dyDescent="0.25">
      <c r="BD207" s="11"/>
      <c r="BU207" s="11"/>
      <c r="CL207" s="13"/>
      <c r="DC207" s="12"/>
      <c r="DE207" s="4"/>
    </row>
    <row r="208" spans="56:109" x14ac:dyDescent="0.25">
      <c r="BD208" s="11"/>
      <c r="BU208" s="11"/>
      <c r="CL208" s="13"/>
      <c r="DC208" s="12"/>
      <c r="DE208" s="4"/>
    </row>
    <row r="209" spans="56:109" x14ac:dyDescent="0.25">
      <c r="BD209" s="11"/>
      <c r="BU209" s="11"/>
      <c r="CL209" s="13"/>
      <c r="DC209" s="12"/>
      <c r="DE209" s="4"/>
    </row>
    <row r="210" spans="56:109" x14ac:dyDescent="0.25">
      <c r="BD210" s="11"/>
      <c r="BU210" s="11"/>
      <c r="CL210" s="13"/>
      <c r="DC210" s="12"/>
      <c r="DE210" s="4"/>
    </row>
    <row r="211" spans="56:109" x14ac:dyDescent="0.25">
      <c r="BD211" s="11"/>
      <c r="BU211" s="11"/>
      <c r="CL211" s="13"/>
      <c r="DC211" s="12"/>
      <c r="DE211" s="4"/>
    </row>
    <row r="212" spans="56:109" x14ac:dyDescent="0.25">
      <c r="BD212" s="11"/>
      <c r="BU212" s="11"/>
      <c r="CL212" s="13"/>
      <c r="DC212" s="12"/>
      <c r="DE212" s="4"/>
    </row>
    <row r="213" spans="56:109" x14ac:dyDescent="0.25">
      <c r="BD213" s="11"/>
      <c r="BU213" s="11"/>
      <c r="CL213" s="13"/>
      <c r="DC213" s="12"/>
      <c r="DE213" s="4"/>
    </row>
    <row r="214" spans="56:109" x14ac:dyDescent="0.25">
      <c r="BD214" s="11"/>
      <c r="BU214" s="11"/>
      <c r="CL214" s="13"/>
      <c r="DC214" s="12"/>
      <c r="DE214" s="4"/>
    </row>
    <row r="215" spans="56:109" x14ac:dyDescent="0.25">
      <c r="BD215" s="11"/>
      <c r="BU215" s="11"/>
      <c r="CL215" s="13"/>
      <c r="DC215" s="12"/>
      <c r="DE215" s="4"/>
    </row>
    <row r="216" spans="56:109" x14ac:dyDescent="0.25">
      <c r="BD216" s="11"/>
      <c r="BU216" s="11"/>
      <c r="CL216" s="13"/>
      <c r="DC216" s="12"/>
      <c r="DE216" s="4"/>
    </row>
    <row r="217" spans="56:109" x14ac:dyDescent="0.25">
      <c r="BD217" s="11"/>
      <c r="BU217" s="11"/>
      <c r="CL217" s="13"/>
      <c r="DC217" s="12"/>
      <c r="DE217" s="4"/>
    </row>
    <row r="218" spans="56:109" x14ac:dyDescent="0.25">
      <c r="BD218" s="11"/>
      <c r="BU218" s="11"/>
      <c r="CL218" s="13"/>
      <c r="DC218" s="12"/>
      <c r="DE218" s="4"/>
    </row>
    <row r="219" spans="56:109" x14ac:dyDescent="0.25">
      <c r="BD219" s="11"/>
      <c r="BU219" s="11"/>
      <c r="CL219" s="13"/>
      <c r="DC219" s="12"/>
      <c r="DE219" s="4"/>
    </row>
    <row r="220" spans="56:109" x14ac:dyDescent="0.25">
      <c r="BD220" s="11"/>
      <c r="BU220" s="11"/>
      <c r="CL220" s="13"/>
      <c r="DC220" s="12"/>
      <c r="DE220" s="4"/>
    </row>
    <row r="221" spans="56:109" x14ac:dyDescent="0.25">
      <c r="BD221" s="11"/>
      <c r="BU221" s="11"/>
      <c r="CL221" s="13"/>
      <c r="DC221" s="12"/>
      <c r="DE221" s="4"/>
    </row>
    <row r="222" spans="56:109" x14ac:dyDescent="0.25">
      <c r="BD222" s="11"/>
      <c r="BU222" s="11"/>
      <c r="CL222" s="13"/>
      <c r="DC222" s="12"/>
      <c r="DE222" s="4"/>
    </row>
    <row r="223" spans="56:109" x14ac:dyDescent="0.25">
      <c r="BD223" s="11"/>
      <c r="BU223" s="11"/>
      <c r="CL223" s="13"/>
      <c r="DC223" s="12"/>
      <c r="DE223" s="4"/>
    </row>
    <row r="224" spans="56:109" x14ac:dyDescent="0.25">
      <c r="BD224" s="11"/>
      <c r="BU224" s="11"/>
      <c r="CL224" s="13"/>
      <c r="DC224" s="12"/>
      <c r="DE224" s="4"/>
    </row>
    <row r="225" spans="56:109" x14ac:dyDescent="0.25">
      <c r="BD225" s="11"/>
      <c r="BU225" s="11"/>
      <c r="CL225" s="13"/>
      <c r="DC225" s="12"/>
      <c r="DE225" s="4"/>
    </row>
    <row r="226" spans="56:109" x14ac:dyDescent="0.25">
      <c r="BD226" s="11"/>
      <c r="BU226" s="11"/>
      <c r="CL226" s="13"/>
      <c r="DC226" s="12"/>
      <c r="DE226" s="4"/>
    </row>
    <row r="227" spans="56:109" x14ac:dyDescent="0.25">
      <c r="BD227" s="11"/>
      <c r="BU227" s="11"/>
      <c r="CL227" s="13"/>
      <c r="DC227" s="12"/>
      <c r="DE227" s="4"/>
    </row>
    <row r="228" spans="56:109" x14ac:dyDescent="0.25">
      <c r="BD228" s="11"/>
      <c r="BU228" s="11"/>
      <c r="CL228" s="13"/>
      <c r="DC228" s="12"/>
      <c r="DE228" s="4"/>
    </row>
    <row r="229" spans="56:109" x14ac:dyDescent="0.25">
      <c r="BD229" s="11"/>
      <c r="BU229" s="11"/>
      <c r="CL229" s="13"/>
      <c r="DC229" s="12"/>
      <c r="DE229" s="4"/>
    </row>
    <row r="230" spans="56:109" x14ac:dyDescent="0.25">
      <c r="BD230" s="11"/>
      <c r="BU230" s="11"/>
      <c r="CL230" s="13"/>
      <c r="DC230" s="12"/>
      <c r="DE230" s="4"/>
    </row>
    <row r="231" spans="56:109" x14ac:dyDescent="0.25">
      <c r="BD231" s="11"/>
      <c r="BU231" s="11"/>
      <c r="CL231" s="13"/>
      <c r="DC231" s="12"/>
      <c r="DE231" s="4"/>
    </row>
    <row r="232" spans="56:109" x14ac:dyDescent="0.25">
      <c r="BD232" s="11"/>
      <c r="BU232" s="11"/>
      <c r="CL232" s="13"/>
      <c r="DC232" s="12"/>
      <c r="DE232" s="4"/>
    </row>
    <row r="233" spans="56:109" x14ac:dyDescent="0.25">
      <c r="BD233" s="11"/>
      <c r="BU233" s="11"/>
      <c r="CL233" s="13"/>
      <c r="DC233" s="12"/>
      <c r="DE233" s="4"/>
    </row>
    <row r="234" spans="56:109" x14ac:dyDescent="0.25">
      <c r="BD234" s="11"/>
      <c r="BU234" s="11"/>
      <c r="CL234" s="13"/>
      <c r="DC234" s="12"/>
      <c r="DE234" s="4"/>
    </row>
    <row r="235" spans="56:109" x14ac:dyDescent="0.25">
      <c r="BD235" s="11"/>
      <c r="BU235" s="11"/>
      <c r="CL235" s="13"/>
      <c r="DC235" s="12"/>
      <c r="DE235" s="4"/>
    </row>
    <row r="236" spans="56:109" x14ac:dyDescent="0.25">
      <c r="BD236" s="11"/>
      <c r="BU236" s="11"/>
      <c r="CL236" s="13"/>
      <c r="DC236" s="12"/>
      <c r="DE236" s="4"/>
    </row>
    <row r="237" spans="56:109" x14ac:dyDescent="0.25">
      <c r="BD237" s="11"/>
      <c r="BU237" s="11"/>
      <c r="CL237" s="13"/>
      <c r="DC237" s="12"/>
      <c r="DE237" s="4"/>
    </row>
    <row r="238" spans="56:109" x14ac:dyDescent="0.25">
      <c r="BD238" s="11"/>
      <c r="BU238" s="11"/>
      <c r="CL238" s="13"/>
      <c r="DC238" s="12"/>
      <c r="DE238" s="4"/>
    </row>
    <row r="239" spans="56:109" x14ac:dyDescent="0.25">
      <c r="BD239" s="11"/>
      <c r="BU239" s="11"/>
      <c r="CL239" s="13"/>
      <c r="DC239" s="12"/>
      <c r="DE239" s="4"/>
    </row>
    <row r="240" spans="56:109" x14ac:dyDescent="0.25">
      <c r="BD240" s="11"/>
      <c r="BU240" s="11"/>
      <c r="CL240" s="13"/>
      <c r="DC240" s="12"/>
      <c r="DE240" s="4"/>
    </row>
    <row r="241" spans="56:109" x14ac:dyDescent="0.25">
      <c r="BD241" s="11"/>
      <c r="BU241" s="11"/>
      <c r="CL241" s="13"/>
      <c r="DC241" s="12"/>
      <c r="DE241" s="4"/>
    </row>
    <row r="242" spans="56:109" x14ac:dyDescent="0.25">
      <c r="BD242" s="11"/>
      <c r="BU242" s="11"/>
      <c r="CL242" s="13"/>
      <c r="DC242" s="12"/>
      <c r="DE242" s="4"/>
    </row>
    <row r="243" spans="56:109" x14ac:dyDescent="0.25">
      <c r="BD243" s="11"/>
      <c r="BU243" s="11"/>
      <c r="CL243" s="13"/>
      <c r="DC243" s="12"/>
      <c r="DE243" s="4"/>
    </row>
    <row r="244" spans="56:109" x14ac:dyDescent="0.25">
      <c r="BD244" s="11"/>
      <c r="BU244" s="11"/>
      <c r="CL244" s="13"/>
      <c r="DC244" s="12"/>
      <c r="DE244" s="4"/>
    </row>
    <row r="245" spans="56:109" x14ac:dyDescent="0.25">
      <c r="BD245" s="11"/>
      <c r="BU245" s="11"/>
      <c r="CL245" s="13"/>
      <c r="DC245" s="12"/>
      <c r="DE245" s="4"/>
    </row>
    <row r="246" spans="56:109" x14ac:dyDescent="0.25">
      <c r="BD246" s="11"/>
      <c r="BU246" s="11"/>
      <c r="CL246" s="13"/>
      <c r="DC246" s="12"/>
      <c r="DE246" s="4"/>
    </row>
    <row r="247" spans="56:109" x14ac:dyDescent="0.25">
      <c r="BD247" s="11"/>
      <c r="BU247" s="11"/>
      <c r="CL247" s="13"/>
      <c r="DC247" s="12"/>
      <c r="DE247" s="4"/>
    </row>
    <row r="248" spans="56:109" x14ac:dyDescent="0.25">
      <c r="BD248" s="11"/>
      <c r="BU248" s="11"/>
      <c r="CL248" s="13"/>
      <c r="DC248" s="12"/>
      <c r="DE248" s="4"/>
    </row>
    <row r="249" spans="56:109" x14ac:dyDescent="0.25">
      <c r="BD249" s="11"/>
      <c r="BU249" s="11"/>
      <c r="CL249" s="13"/>
      <c r="DC249" s="12"/>
      <c r="DE249" s="4"/>
    </row>
    <row r="250" spans="56:109" x14ac:dyDescent="0.25">
      <c r="BD250" s="11"/>
      <c r="BU250" s="11"/>
      <c r="CL250" s="13"/>
      <c r="DC250" s="12"/>
      <c r="DE250" s="4"/>
    </row>
    <row r="251" spans="56:109" x14ac:dyDescent="0.25">
      <c r="BD251" s="11"/>
      <c r="BU251" s="11"/>
      <c r="CL251" s="13"/>
      <c r="DC251" s="12"/>
      <c r="DE251" s="4"/>
    </row>
    <row r="252" spans="56:109" x14ac:dyDescent="0.25">
      <c r="BD252" s="11"/>
      <c r="BU252" s="11"/>
      <c r="CL252" s="13"/>
      <c r="DC252" s="12"/>
      <c r="DE252" s="4"/>
    </row>
    <row r="253" spans="56:109" x14ac:dyDescent="0.25">
      <c r="BD253" s="11"/>
      <c r="BU253" s="11"/>
      <c r="CL253" s="13"/>
      <c r="DC253" s="12"/>
      <c r="DE253" s="4"/>
    </row>
    <row r="254" spans="56:109" x14ac:dyDescent="0.25">
      <c r="BD254" s="11"/>
      <c r="BU254" s="11"/>
      <c r="CL254" s="13"/>
      <c r="DC254" s="12"/>
      <c r="DE254" s="4"/>
    </row>
    <row r="255" spans="56:109" x14ac:dyDescent="0.25">
      <c r="BU255" s="11"/>
      <c r="DE255" s="4"/>
    </row>
    <row r="256" spans="56:109" x14ac:dyDescent="0.25">
      <c r="BU256" s="11"/>
      <c r="DE256" s="4"/>
    </row>
    <row r="257" spans="73:109" x14ac:dyDescent="0.25">
      <c r="BU257" s="11"/>
      <c r="DE257" s="4"/>
    </row>
    <row r="258" spans="73:109" x14ac:dyDescent="0.25">
      <c r="BU258" s="11"/>
      <c r="DE258" s="4"/>
    </row>
    <row r="259" spans="73:109" x14ac:dyDescent="0.25">
      <c r="BU259" s="11"/>
      <c r="DE259" s="4"/>
    </row>
    <row r="260" spans="73:109" x14ac:dyDescent="0.25">
      <c r="BU260" s="11"/>
      <c r="DE260" s="4"/>
    </row>
    <row r="261" spans="73:109" x14ac:dyDescent="0.25">
      <c r="BU261" s="11"/>
      <c r="DE261" s="4"/>
    </row>
    <row r="262" spans="73:109" x14ac:dyDescent="0.25">
      <c r="BU262" s="11"/>
      <c r="DE262" s="4"/>
    </row>
    <row r="263" spans="73:109" x14ac:dyDescent="0.25">
      <c r="DE263" s="4"/>
    </row>
    <row r="264" spans="73:109" x14ac:dyDescent="0.25">
      <c r="DE264" s="4"/>
    </row>
    <row r="265" spans="73:109" x14ac:dyDescent="0.25">
      <c r="DE265" s="4"/>
    </row>
    <row r="266" spans="73:109" x14ac:dyDescent="0.25">
      <c r="DE266" s="4"/>
    </row>
    <row r="267" spans="73:109" x14ac:dyDescent="0.25">
      <c r="DE267" s="4"/>
    </row>
    <row r="268" spans="73:109" x14ac:dyDescent="0.25">
      <c r="DE268" s="4"/>
    </row>
    <row r="269" spans="73:109" x14ac:dyDescent="0.25">
      <c r="DE269" s="4"/>
    </row>
    <row r="270" spans="73:109" x14ac:dyDescent="0.25">
      <c r="DE270" s="4"/>
    </row>
    <row r="271" spans="73:109" x14ac:dyDescent="0.25">
      <c r="DE271" s="4"/>
    </row>
    <row r="272" spans="73:109" x14ac:dyDescent="0.25">
      <c r="DE272" s="4"/>
    </row>
    <row r="273" spans="109:109" x14ac:dyDescent="0.25">
      <c r="DE273" s="4"/>
    </row>
    <row r="274" spans="109:109" x14ac:dyDescent="0.25">
      <c r="DE274" s="4"/>
    </row>
    <row r="275" spans="109:109" x14ac:dyDescent="0.25">
      <c r="DE275" s="4"/>
    </row>
    <row r="276" spans="109:109" x14ac:dyDescent="0.25">
      <c r="DE276" s="4"/>
    </row>
    <row r="277" spans="109:109" x14ac:dyDescent="0.25">
      <c r="DE277" s="4"/>
    </row>
    <row r="278" spans="109:109" x14ac:dyDescent="0.25">
      <c r="DE278" s="4"/>
    </row>
    <row r="279" spans="109:109" x14ac:dyDescent="0.25">
      <c r="DE279" s="4"/>
    </row>
    <row r="280" spans="109:109" x14ac:dyDescent="0.25">
      <c r="DE280" s="4"/>
    </row>
    <row r="281" spans="109:109" x14ac:dyDescent="0.25">
      <c r="DE281" s="4"/>
    </row>
    <row r="282" spans="109:109" x14ac:dyDescent="0.25">
      <c r="DE282" s="4"/>
    </row>
    <row r="283" spans="109:109" x14ac:dyDescent="0.25">
      <c r="DE283" s="4"/>
    </row>
    <row r="284" spans="109:109" x14ac:dyDescent="0.25">
      <c r="DE284" s="4"/>
    </row>
    <row r="285" spans="109:109" x14ac:dyDescent="0.25">
      <c r="DE285" s="4"/>
    </row>
    <row r="286" spans="109:109" x14ac:dyDescent="0.25">
      <c r="DE286" s="4"/>
    </row>
    <row r="287" spans="109:109" x14ac:dyDescent="0.25">
      <c r="DE287" s="4"/>
    </row>
    <row r="288" spans="109:109" x14ac:dyDescent="0.25">
      <c r="DE288" s="4"/>
    </row>
    <row r="289" spans="109:109" x14ac:dyDescent="0.25">
      <c r="DE289" s="4"/>
    </row>
    <row r="290" spans="109:109" x14ac:dyDescent="0.25">
      <c r="DE290" s="4"/>
    </row>
    <row r="291" spans="109:109" x14ac:dyDescent="0.25">
      <c r="DE291" s="4"/>
    </row>
    <row r="292" spans="109:109" x14ac:dyDescent="0.25">
      <c r="DE292" s="4"/>
    </row>
    <row r="293" spans="109:109" x14ac:dyDescent="0.25">
      <c r="DE293" s="4"/>
    </row>
    <row r="294" spans="109:109" x14ac:dyDescent="0.25">
      <c r="DE294" s="4"/>
    </row>
    <row r="295" spans="109:109" x14ac:dyDescent="0.25">
      <c r="DE295" s="4"/>
    </row>
    <row r="296" spans="109:109" x14ac:dyDescent="0.25">
      <c r="DE296" s="4"/>
    </row>
    <row r="297" spans="109:109" x14ac:dyDescent="0.25">
      <c r="DE297" s="4"/>
    </row>
    <row r="298" spans="109:109" x14ac:dyDescent="0.25">
      <c r="DE298" s="4"/>
    </row>
    <row r="299" spans="109:109" x14ac:dyDescent="0.25">
      <c r="DE299" s="4"/>
    </row>
    <row r="300" spans="109:109" x14ac:dyDescent="0.25">
      <c r="DE300" s="4"/>
    </row>
    <row r="301" spans="109:109" x14ac:dyDescent="0.25">
      <c r="DE301" s="4"/>
    </row>
    <row r="302" spans="109:109" x14ac:dyDescent="0.25">
      <c r="DE302" s="4"/>
    </row>
    <row r="303" spans="109:109" x14ac:dyDescent="0.25">
      <c r="DE303" s="4"/>
    </row>
    <row r="304" spans="109:109" x14ac:dyDescent="0.25">
      <c r="DE304" s="4"/>
    </row>
    <row r="305" spans="109:109" x14ac:dyDescent="0.25">
      <c r="DE305" s="4"/>
    </row>
    <row r="306" spans="109:109" x14ac:dyDescent="0.25">
      <c r="DE306" s="4"/>
    </row>
    <row r="307" spans="109:109" x14ac:dyDescent="0.25">
      <c r="DE307" s="4"/>
    </row>
    <row r="308" spans="109:109" x14ac:dyDescent="0.25">
      <c r="DE308" s="4"/>
    </row>
    <row r="309" spans="109:109" x14ac:dyDescent="0.25">
      <c r="DE309" s="4"/>
    </row>
    <row r="310" spans="109:109" x14ac:dyDescent="0.25">
      <c r="DE310" s="4"/>
    </row>
    <row r="311" spans="109:109" x14ac:dyDescent="0.25">
      <c r="DE311" s="4"/>
    </row>
    <row r="312" spans="109:109" x14ac:dyDescent="0.25">
      <c r="DE312" s="4"/>
    </row>
    <row r="313" spans="109:109" x14ac:dyDescent="0.25">
      <c r="DE313" s="4"/>
    </row>
    <row r="314" spans="109:109" x14ac:dyDescent="0.25">
      <c r="DE314" s="4"/>
    </row>
    <row r="315" spans="109:109" x14ac:dyDescent="0.25">
      <c r="DE315" s="4"/>
    </row>
    <row r="316" spans="109:109" x14ac:dyDescent="0.25">
      <c r="DE316" s="4"/>
    </row>
    <row r="317" spans="109:109" x14ac:dyDescent="0.25">
      <c r="DE317" s="4"/>
    </row>
    <row r="318" spans="109:109" x14ac:dyDescent="0.25">
      <c r="DE318" s="4"/>
    </row>
    <row r="319" spans="109:109" x14ac:dyDescent="0.25">
      <c r="DE319" s="4"/>
    </row>
    <row r="320" spans="109:109" x14ac:dyDescent="0.25">
      <c r="DE320" s="4"/>
    </row>
    <row r="321" spans="109:109" x14ac:dyDescent="0.25">
      <c r="DE321" s="4"/>
    </row>
    <row r="322" spans="109:109" x14ac:dyDescent="0.25">
      <c r="DE322" s="4"/>
    </row>
    <row r="323" spans="109:109" x14ac:dyDescent="0.25">
      <c r="DE323" s="4"/>
    </row>
    <row r="324" spans="109:109" x14ac:dyDescent="0.25">
      <c r="DE324" s="4"/>
    </row>
    <row r="325" spans="109:109" x14ac:dyDescent="0.25">
      <c r="DE325" s="4"/>
    </row>
    <row r="326" spans="109:109" x14ac:dyDescent="0.25">
      <c r="DE326" s="4"/>
    </row>
    <row r="327" spans="109:109" x14ac:dyDescent="0.25">
      <c r="DE327" s="4"/>
    </row>
    <row r="328" spans="109:109" x14ac:dyDescent="0.25">
      <c r="DE328" s="4"/>
    </row>
    <row r="329" spans="109:109" x14ac:dyDescent="0.25">
      <c r="DE329" s="4"/>
    </row>
    <row r="330" spans="109:109" x14ac:dyDescent="0.25">
      <c r="DE330" s="4"/>
    </row>
    <row r="331" spans="109:109" x14ac:dyDescent="0.25">
      <c r="DE331" s="4"/>
    </row>
    <row r="332" spans="109:109" x14ac:dyDescent="0.25">
      <c r="DE332" s="4"/>
    </row>
    <row r="333" spans="109:109" x14ac:dyDescent="0.25">
      <c r="DE333" s="4"/>
    </row>
    <row r="334" spans="109:109" x14ac:dyDescent="0.25">
      <c r="DE334" s="4"/>
    </row>
    <row r="335" spans="109:109" x14ac:dyDescent="0.25">
      <c r="DE335" s="4"/>
    </row>
    <row r="336" spans="109:109" x14ac:dyDescent="0.25">
      <c r="DE336" s="4"/>
    </row>
    <row r="337" spans="109:109" x14ac:dyDescent="0.25">
      <c r="DE337" s="4"/>
    </row>
    <row r="338" spans="109:109" x14ac:dyDescent="0.25">
      <c r="DE338" s="4"/>
    </row>
    <row r="339" spans="109:109" x14ac:dyDescent="0.25">
      <c r="DE339" s="4"/>
    </row>
    <row r="340" spans="109:109" x14ac:dyDescent="0.25">
      <c r="DE340" s="4"/>
    </row>
    <row r="341" spans="109:109" x14ac:dyDescent="0.25">
      <c r="DE341" s="4"/>
    </row>
    <row r="342" spans="109:109" x14ac:dyDescent="0.25">
      <c r="DE342" s="4"/>
    </row>
    <row r="343" spans="109:109" x14ac:dyDescent="0.25">
      <c r="DE343" s="4"/>
    </row>
    <row r="344" spans="109:109" x14ac:dyDescent="0.25">
      <c r="DE344" s="4"/>
    </row>
    <row r="345" spans="109:109" x14ac:dyDescent="0.25">
      <c r="DE345" s="4"/>
    </row>
    <row r="346" spans="109:109" x14ac:dyDescent="0.25">
      <c r="DE346" s="4"/>
    </row>
    <row r="347" spans="109:109" x14ac:dyDescent="0.25">
      <c r="DE347" s="4"/>
    </row>
    <row r="348" spans="109:109" x14ac:dyDescent="0.25">
      <c r="DE348" s="4"/>
    </row>
    <row r="349" spans="109:109" x14ac:dyDescent="0.25">
      <c r="DE349" s="4"/>
    </row>
    <row r="350" spans="109:109" x14ac:dyDescent="0.25">
      <c r="DE350" s="4"/>
    </row>
    <row r="351" spans="109:109" x14ac:dyDescent="0.25">
      <c r="DE351" s="4"/>
    </row>
    <row r="352" spans="109:109" x14ac:dyDescent="0.25">
      <c r="DE352" s="4"/>
    </row>
    <row r="353" spans="109:109" x14ac:dyDescent="0.25">
      <c r="DE353" s="4"/>
    </row>
    <row r="354" spans="109:109" x14ac:dyDescent="0.25">
      <c r="DE354" s="4"/>
    </row>
    <row r="355" spans="109:109" x14ac:dyDescent="0.25">
      <c r="DE355" s="4"/>
    </row>
    <row r="356" spans="109:109" x14ac:dyDescent="0.25">
      <c r="DE356" s="4"/>
    </row>
    <row r="357" spans="109:109" x14ac:dyDescent="0.25">
      <c r="DE357" s="4"/>
    </row>
    <row r="358" spans="109:109" x14ac:dyDescent="0.25">
      <c r="DE358" s="4"/>
    </row>
    <row r="359" spans="109:109" x14ac:dyDescent="0.25">
      <c r="DE359" s="4"/>
    </row>
    <row r="360" spans="109:109" x14ac:dyDescent="0.25">
      <c r="DE360" s="4"/>
    </row>
    <row r="361" spans="109:109" x14ac:dyDescent="0.25">
      <c r="DE361" s="4"/>
    </row>
    <row r="362" spans="109:109" x14ac:dyDescent="0.25">
      <c r="DE362" s="4"/>
    </row>
    <row r="363" spans="109:109" x14ac:dyDescent="0.25">
      <c r="DE363" s="4"/>
    </row>
    <row r="364" spans="109:109" x14ac:dyDescent="0.25">
      <c r="DE364" s="4"/>
    </row>
    <row r="365" spans="109:109" x14ac:dyDescent="0.25">
      <c r="DE365" s="4"/>
    </row>
    <row r="366" spans="109:109" x14ac:dyDescent="0.25">
      <c r="DE366" s="4"/>
    </row>
    <row r="367" spans="109:109" x14ac:dyDescent="0.25">
      <c r="DE367" s="4"/>
    </row>
    <row r="368" spans="109:109" x14ac:dyDescent="0.25">
      <c r="DE368" s="4"/>
    </row>
    <row r="369" spans="109:109" x14ac:dyDescent="0.25">
      <c r="DE369" s="4"/>
    </row>
    <row r="370" spans="109:109" x14ac:dyDescent="0.25">
      <c r="DE370" s="4"/>
    </row>
    <row r="371" spans="109:109" x14ac:dyDescent="0.25">
      <c r="DE371" s="4"/>
    </row>
    <row r="372" spans="109:109" x14ac:dyDescent="0.25">
      <c r="DE372" s="4"/>
    </row>
    <row r="373" spans="109:109" x14ac:dyDescent="0.25">
      <c r="DE373" s="4"/>
    </row>
    <row r="374" spans="109:109" x14ac:dyDescent="0.25">
      <c r="DE374" s="4"/>
    </row>
    <row r="375" spans="109:109" x14ac:dyDescent="0.25">
      <c r="DE375" s="4"/>
    </row>
    <row r="376" spans="109:109" x14ac:dyDescent="0.25">
      <c r="DE376" s="4"/>
    </row>
    <row r="377" spans="109:109" x14ac:dyDescent="0.25">
      <c r="DE377" s="4"/>
    </row>
    <row r="378" spans="109:109" x14ac:dyDescent="0.25">
      <c r="DE378" s="4"/>
    </row>
    <row r="379" spans="109:109" x14ac:dyDescent="0.25">
      <c r="DE379" s="4"/>
    </row>
    <row r="380" spans="109:109" x14ac:dyDescent="0.25">
      <c r="DE380" s="4"/>
    </row>
    <row r="381" spans="109:109" x14ac:dyDescent="0.25">
      <c r="DE381" s="4"/>
    </row>
    <row r="382" spans="109:109" x14ac:dyDescent="0.25">
      <c r="DE382" s="4"/>
    </row>
    <row r="383" spans="109:109" x14ac:dyDescent="0.25">
      <c r="DE383" s="4"/>
    </row>
    <row r="384" spans="109:109" x14ac:dyDescent="0.25">
      <c r="DE384" s="4"/>
    </row>
    <row r="385" spans="109:109" x14ac:dyDescent="0.25">
      <c r="DE385" s="4"/>
    </row>
    <row r="386" spans="109:109" x14ac:dyDescent="0.25">
      <c r="DE386" s="4"/>
    </row>
    <row r="387" spans="109:109" x14ac:dyDescent="0.25">
      <c r="DE387" s="4"/>
    </row>
    <row r="388" spans="109:109" x14ac:dyDescent="0.25">
      <c r="DE388" s="4"/>
    </row>
    <row r="389" spans="109:109" x14ac:dyDescent="0.25">
      <c r="DE389" s="4"/>
    </row>
    <row r="390" spans="109:109" x14ac:dyDescent="0.25">
      <c r="DE390" s="4"/>
    </row>
    <row r="391" spans="109:109" x14ac:dyDescent="0.25">
      <c r="DE391" s="4"/>
    </row>
    <row r="392" spans="109:109" x14ac:dyDescent="0.25">
      <c r="DE392" s="4"/>
    </row>
    <row r="393" spans="109:109" x14ac:dyDescent="0.25">
      <c r="DE393" s="4"/>
    </row>
    <row r="394" spans="109:109" x14ac:dyDescent="0.25">
      <c r="DE394" s="4"/>
    </row>
    <row r="395" spans="109:109" x14ac:dyDescent="0.25">
      <c r="DE395" s="4"/>
    </row>
    <row r="396" spans="109:109" x14ac:dyDescent="0.25">
      <c r="DE396" s="4"/>
    </row>
    <row r="397" spans="109:109" x14ac:dyDescent="0.25">
      <c r="DE397" s="4"/>
    </row>
    <row r="398" spans="109:109" x14ac:dyDescent="0.25">
      <c r="DE398" s="4"/>
    </row>
    <row r="399" spans="109:109" x14ac:dyDescent="0.25">
      <c r="DE399" s="4"/>
    </row>
    <row r="400" spans="109:109" x14ac:dyDescent="0.25">
      <c r="DE400" s="4"/>
    </row>
    <row r="401" spans="109:109" x14ac:dyDescent="0.25">
      <c r="DE401" s="4"/>
    </row>
    <row r="402" spans="109:109" x14ac:dyDescent="0.25">
      <c r="DE402" s="4"/>
    </row>
    <row r="403" spans="109:109" x14ac:dyDescent="0.25">
      <c r="DE403" s="4"/>
    </row>
    <row r="404" spans="109:109" x14ac:dyDescent="0.25">
      <c r="DE404" s="4"/>
    </row>
    <row r="405" spans="109:109" x14ac:dyDescent="0.25">
      <c r="DE405" s="4"/>
    </row>
    <row r="406" spans="109:109" x14ac:dyDescent="0.25">
      <c r="DE406" s="4"/>
    </row>
    <row r="407" spans="109:109" x14ac:dyDescent="0.25">
      <c r="DE407" s="4"/>
    </row>
    <row r="408" spans="109:109" x14ac:dyDescent="0.25">
      <c r="DE408" s="4"/>
    </row>
    <row r="409" spans="109:109" x14ac:dyDescent="0.25">
      <c r="DE409" s="4"/>
    </row>
    <row r="410" spans="109:109" x14ac:dyDescent="0.25">
      <c r="DE410" s="4"/>
    </row>
    <row r="411" spans="109:109" x14ac:dyDescent="0.25">
      <c r="DE411" s="4"/>
    </row>
    <row r="412" spans="109:109" x14ac:dyDescent="0.25">
      <c r="DE412" s="4"/>
    </row>
    <row r="413" spans="109:109" x14ac:dyDescent="0.25">
      <c r="DE413" s="4"/>
    </row>
    <row r="414" spans="109:109" x14ac:dyDescent="0.25">
      <c r="DE414" s="4"/>
    </row>
    <row r="415" spans="109:109" x14ac:dyDescent="0.25">
      <c r="DE415" s="4"/>
    </row>
    <row r="416" spans="109:109" x14ac:dyDescent="0.25">
      <c r="DE416" s="4"/>
    </row>
    <row r="417" spans="109:109" x14ac:dyDescent="0.25">
      <c r="DE417" s="4"/>
    </row>
    <row r="418" spans="109:109" x14ac:dyDescent="0.25">
      <c r="DE418" s="4"/>
    </row>
    <row r="419" spans="109:109" x14ac:dyDescent="0.25">
      <c r="DE419" s="4"/>
    </row>
    <row r="420" spans="109:109" x14ac:dyDescent="0.25">
      <c r="DE420" s="4"/>
    </row>
    <row r="421" spans="109:109" x14ac:dyDescent="0.25">
      <c r="DE421" s="4"/>
    </row>
    <row r="422" spans="109:109" x14ac:dyDescent="0.25">
      <c r="DE422" s="4"/>
    </row>
    <row r="423" spans="109:109" x14ac:dyDescent="0.25">
      <c r="DE423" s="4"/>
    </row>
    <row r="424" spans="109:109" x14ac:dyDescent="0.25">
      <c r="DE424" s="4"/>
    </row>
    <row r="425" spans="109:109" x14ac:dyDescent="0.25">
      <c r="DE425" s="4"/>
    </row>
    <row r="426" spans="109:109" x14ac:dyDescent="0.25">
      <c r="DE426" s="4"/>
    </row>
    <row r="427" spans="109:109" x14ac:dyDescent="0.25">
      <c r="DE427" s="4"/>
    </row>
    <row r="428" spans="109:109" x14ac:dyDescent="0.25">
      <c r="DE428" s="4"/>
    </row>
    <row r="429" spans="109:109" x14ac:dyDescent="0.25">
      <c r="DE429" s="4"/>
    </row>
    <row r="430" spans="109:109" x14ac:dyDescent="0.25">
      <c r="DE430" s="4"/>
    </row>
    <row r="431" spans="109:109" x14ac:dyDescent="0.25">
      <c r="DE431" s="4"/>
    </row>
    <row r="432" spans="109:109" x14ac:dyDescent="0.25">
      <c r="DE432" s="4"/>
    </row>
    <row r="433" spans="109:109" x14ac:dyDescent="0.25">
      <c r="DE433" s="4"/>
    </row>
    <row r="434" spans="109:109" x14ac:dyDescent="0.25">
      <c r="DE434" s="4"/>
    </row>
    <row r="435" spans="109:109" x14ac:dyDescent="0.25">
      <c r="DE435" s="4"/>
    </row>
    <row r="436" spans="109:109" x14ac:dyDescent="0.25">
      <c r="DE436" s="4"/>
    </row>
    <row r="437" spans="109:109" x14ac:dyDescent="0.25">
      <c r="DE437" s="4"/>
    </row>
    <row r="438" spans="109:109" x14ac:dyDescent="0.25">
      <c r="DE438" s="4"/>
    </row>
    <row r="439" spans="109:109" x14ac:dyDescent="0.25">
      <c r="DE439" s="4"/>
    </row>
    <row r="440" spans="109:109" x14ac:dyDescent="0.25">
      <c r="DE440" s="4"/>
    </row>
    <row r="441" spans="109:109" x14ac:dyDescent="0.25">
      <c r="DE441" s="4"/>
    </row>
    <row r="442" spans="109:109" x14ac:dyDescent="0.25">
      <c r="DE442" s="4"/>
    </row>
    <row r="443" spans="109:109" x14ac:dyDescent="0.25">
      <c r="DE443" s="4"/>
    </row>
    <row r="444" spans="109:109" x14ac:dyDescent="0.25">
      <c r="DE444" s="4"/>
    </row>
    <row r="445" spans="109:109" x14ac:dyDescent="0.25">
      <c r="DE445" s="4"/>
    </row>
    <row r="446" spans="109:109" x14ac:dyDescent="0.25">
      <c r="DE446" s="4"/>
    </row>
    <row r="447" spans="109:109" x14ac:dyDescent="0.25">
      <c r="DE447" s="4"/>
    </row>
    <row r="448" spans="109:109" x14ac:dyDescent="0.25">
      <c r="DE448" s="4"/>
    </row>
    <row r="449" spans="109:109" x14ac:dyDescent="0.25">
      <c r="DE449" s="4"/>
    </row>
    <row r="450" spans="109:109" x14ac:dyDescent="0.25">
      <c r="DE450" s="4"/>
    </row>
    <row r="451" spans="109:109" x14ac:dyDescent="0.25">
      <c r="DE451" s="4"/>
    </row>
    <row r="452" spans="109:109" x14ac:dyDescent="0.25">
      <c r="DE452" s="4"/>
    </row>
    <row r="453" spans="109:109" x14ac:dyDescent="0.25">
      <c r="DE453" s="4"/>
    </row>
    <row r="454" spans="109:109" x14ac:dyDescent="0.25">
      <c r="DE454" s="4"/>
    </row>
    <row r="455" spans="109:109" x14ac:dyDescent="0.25">
      <c r="DE455" s="4"/>
    </row>
    <row r="456" spans="109:109" x14ac:dyDescent="0.25">
      <c r="DE456" s="4"/>
    </row>
    <row r="457" spans="109:109" x14ac:dyDescent="0.25">
      <c r="DE457" s="4"/>
    </row>
    <row r="458" spans="109:109" x14ac:dyDescent="0.25">
      <c r="DE458" s="4"/>
    </row>
    <row r="459" spans="109:109" x14ac:dyDescent="0.25">
      <c r="DE459" s="4"/>
    </row>
    <row r="460" spans="109:109" x14ac:dyDescent="0.25">
      <c r="DE460" s="4"/>
    </row>
    <row r="461" spans="109:109" x14ac:dyDescent="0.25">
      <c r="DE461" s="4"/>
    </row>
    <row r="462" spans="109:109" x14ac:dyDescent="0.25">
      <c r="DE462" s="4"/>
    </row>
    <row r="463" spans="109:109" x14ac:dyDescent="0.25">
      <c r="DE463" s="4"/>
    </row>
    <row r="464" spans="109:109" x14ac:dyDescent="0.25">
      <c r="DE464" s="4"/>
    </row>
    <row r="465" spans="109:109" x14ac:dyDescent="0.25">
      <c r="DE465" s="4"/>
    </row>
    <row r="466" spans="109:109" x14ac:dyDescent="0.25">
      <c r="DE466" s="4"/>
    </row>
    <row r="467" spans="109:109" x14ac:dyDescent="0.25">
      <c r="DE467" s="4"/>
    </row>
    <row r="468" spans="109:109" x14ac:dyDescent="0.25">
      <c r="DE468" s="4"/>
    </row>
    <row r="469" spans="109:109" x14ac:dyDescent="0.25">
      <c r="DE469" s="4"/>
    </row>
    <row r="470" spans="109:109" x14ac:dyDescent="0.25">
      <c r="DE470" s="4"/>
    </row>
    <row r="471" spans="109:109" x14ac:dyDescent="0.25">
      <c r="DE471" s="4"/>
    </row>
    <row r="472" spans="109:109" x14ac:dyDescent="0.25">
      <c r="DE472" s="4"/>
    </row>
    <row r="473" spans="109:109" x14ac:dyDescent="0.25">
      <c r="DE473" s="4"/>
    </row>
    <row r="474" spans="109:109" x14ac:dyDescent="0.25">
      <c r="DE474" s="4"/>
    </row>
    <row r="475" spans="109:109" x14ac:dyDescent="0.25">
      <c r="DE475" s="4"/>
    </row>
    <row r="476" spans="109:109" x14ac:dyDescent="0.25">
      <c r="DE476" s="4"/>
    </row>
    <row r="477" spans="109:109" x14ac:dyDescent="0.25">
      <c r="DE477" s="4"/>
    </row>
    <row r="478" spans="109:109" x14ac:dyDescent="0.25">
      <c r="DE478" s="4"/>
    </row>
    <row r="479" spans="109:109" x14ac:dyDescent="0.25">
      <c r="DE479" s="4"/>
    </row>
    <row r="480" spans="109:109" x14ac:dyDescent="0.25">
      <c r="DE480" s="4"/>
    </row>
    <row r="481" spans="109:109" x14ac:dyDescent="0.25">
      <c r="DE481" s="4"/>
    </row>
    <row r="482" spans="109:109" x14ac:dyDescent="0.25">
      <c r="DE482" s="4"/>
    </row>
    <row r="483" spans="109:109" x14ac:dyDescent="0.25">
      <c r="DE483" s="4"/>
    </row>
    <row r="484" spans="109:109" x14ac:dyDescent="0.25">
      <c r="DE484" s="4"/>
    </row>
    <row r="485" spans="109:109" x14ac:dyDescent="0.25">
      <c r="DE485" s="4"/>
    </row>
    <row r="486" spans="109:109" x14ac:dyDescent="0.25">
      <c r="DE486" s="4"/>
    </row>
    <row r="487" spans="109:109" x14ac:dyDescent="0.25">
      <c r="DE487" s="4"/>
    </row>
    <row r="488" spans="109:109" x14ac:dyDescent="0.25">
      <c r="DE488" s="4"/>
    </row>
    <row r="489" spans="109:109" x14ac:dyDescent="0.25">
      <c r="DE489" s="4"/>
    </row>
    <row r="490" spans="109:109" x14ac:dyDescent="0.25">
      <c r="DE490" s="4"/>
    </row>
    <row r="491" spans="109:109" x14ac:dyDescent="0.25">
      <c r="DE491" s="4"/>
    </row>
    <row r="492" spans="109:109" x14ac:dyDescent="0.25">
      <c r="DE492" s="4"/>
    </row>
    <row r="493" spans="109:109" x14ac:dyDescent="0.25">
      <c r="DE493" s="4"/>
    </row>
    <row r="494" spans="109:109" x14ac:dyDescent="0.25">
      <c r="DE494" s="4"/>
    </row>
    <row r="495" spans="109:109" x14ac:dyDescent="0.25">
      <c r="DE495" s="4"/>
    </row>
    <row r="496" spans="109:109" x14ac:dyDescent="0.25">
      <c r="DE496" s="4"/>
    </row>
    <row r="497" spans="109:109" x14ac:dyDescent="0.25">
      <c r="DE497" s="4"/>
    </row>
    <row r="498" spans="109:109" x14ac:dyDescent="0.25">
      <c r="DE498" s="4"/>
    </row>
    <row r="499" spans="109:109" x14ac:dyDescent="0.25">
      <c r="DE499" s="4"/>
    </row>
    <row r="500" spans="109:109" x14ac:dyDescent="0.25">
      <c r="DE500" s="4"/>
    </row>
    <row r="501" spans="109:109" x14ac:dyDescent="0.25">
      <c r="DE501" s="4"/>
    </row>
    <row r="502" spans="109:109" x14ac:dyDescent="0.25">
      <c r="DE502" s="4"/>
    </row>
    <row r="503" spans="109:109" x14ac:dyDescent="0.25">
      <c r="DE503" s="4"/>
    </row>
    <row r="504" spans="109:109" x14ac:dyDescent="0.25">
      <c r="DE504" s="4"/>
    </row>
    <row r="505" spans="109:109" x14ac:dyDescent="0.25">
      <c r="DE505" s="4"/>
    </row>
    <row r="506" spans="109:109" x14ac:dyDescent="0.25">
      <c r="DE506" s="4"/>
    </row>
    <row r="507" spans="109:109" x14ac:dyDescent="0.25">
      <c r="DE507" s="4"/>
    </row>
    <row r="508" spans="109:109" x14ac:dyDescent="0.25">
      <c r="DE508" s="4"/>
    </row>
    <row r="509" spans="109:109" x14ac:dyDescent="0.25">
      <c r="DE509" s="4"/>
    </row>
    <row r="510" spans="109:109" x14ac:dyDescent="0.25">
      <c r="DE510" s="4"/>
    </row>
    <row r="511" spans="109:109" x14ac:dyDescent="0.25">
      <c r="DE511" s="4"/>
    </row>
    <row r="512" spans="109:109" x14ac:dyDescent="0.25">
      <c r="DE512" s="4"/>
    </row>
    <row r="513" spans="109:109" x14ac:dyDescent="0.25">
      <c r="DE513" s="4"/>
    </row>
    <row r="514" spans="109:109" x14ac:dyDescent="0.25">
      <c r="DE514" s="4"/>
    </row>
    <row r="515" spans="109:109" x14ac:dyDescent="0.25">
      <c r="DE515" s="4"/>
    </row>
    <row r="516" spans="109:109" x14ac:dyDescent="0.25">
      <c r="DE516" s="4"/>
    </row>
    <row r="517" spans="109:109" x14ac:dyDescent="0.25">
      <c r="DE517" s="4"/>
    </row>
    <row r="518" spans="109:109" x14ac:dyDescent="0.25">
      <c r="DE518" s="4"/>
    </row>
    <row r="519" spans="109:109" x14ac:dyDescent="0.25">
      <c r="DE519" s="4"/>
    </row>
    <row r="520" spans="109:109" x14ac:dyDescent="0.25">
      <c r="DE520" s="4"/>
    </row>
    <row r="521" spans="109:109" x14ac:dyDescent="0.25">
      <c r="DE521" s="4"/>
    </row>
    <row r="522" spans="109:109" x14ac:dyDescent="0.25">
      <c r="DE522" s="4"/>
    </row>
    <row r="523" spans="109:109" x14ac:dyDescent="0.25">
      <c r="DE523" s="4"/>
    </row>
    <row r="524" spans="109:109" x14ac:dyDescent="0.25">
      <c r="DE524" s="4"/>
    </row>
    <row r="525" spans="109:109" x14ac:dyDescent="0.25">
      <c r="DE525" s="4"/>
    </row>
    <row r="526" spans="109:109" x14ac:dyDescent="0.25">
      <c r="DE526" s="4"/>
    </row>
    <row r="527" spans="109:109" x14ac:dyDescent="0.25">
      <c r="DE527" s="4"/>
    </row>
    <row r="528" spans="109:109" x14ac:dyDescent="0.25">
      <c r="DE528" s="4"/>
    </row>
    <row r="529" spans="109:109" x14ac:dyDescent="0.25">
      <c r="DE529" s="4"/>
    </row>
    <row r="530" spans="109:109" x14ac:dyDescent="0.25">
      <c r="DE530" s="4"/>
    </row>
    <row r="531" spans="109:109" x14ac:dyDescent="0.25">
      <c r="DE531" s="4"/>
    </row>
    <row r="532" spans="109:109" x14ac:dyDescent="0.25">
      <c r="DE532" s="4"/>
    </row>
    <row r="533" spans="109:109" x14ac:dyDescent="0.25">
      <c r="DE533" s="4"/>
    </row>
    <row r="534" spans="109:109" x14ac:dyDescent="0.25">
      <c r="DE534" s="4"/>
    </row>
    <row r="535" spans="109:109" x14ac:dyDescent="0.25">
      <c r="DE535" s="4"/>
    </row>
    <row r="536" spans="109:109" x14ac:dyDescent="0.25">
      <c r="DE536" s="4"/>
    </row>
    <row r="537" spans="109:109" x14ac:dyDescent="0.25">
      <c r="DE537" s="4"/>
    </row>
    <row r="538" spans="109:109" x14ac:dyDescent="0.25">
      <c r="DE538" s="4"/>
    </row>
    <row r="539" spans="109:109" x14ac:dyDescent="0.25">
      <c r="DE539" s="4"/>
    </row>
    <row r="540" spans="109:109" x14ac:dyDescent="0.25">
      <c r="DE540" s="4"/>
    </row>
    <row r="541" spans="109:109" x14ac:dyDescent="0.25">
      <c r="DE541" s="4"/>
    </row>
    <row r="542" spans="109:109" x14ac:dyDescent="0.25">
      <c r="DE542" s="4"/>
    </row>
    <row r="543" spans="109:109" x14ac:dyDescent="0.25">
      <c r="DE543" s="4"/>
    </row>
    <row r="544" spans="109:109" x14ac:dyDescent="0.25">
      <c r="DE544" s="4"/>
    </row>
    <row r="545" spans="109:109" x14ac:dyDescent="0.25">
      <c r="DE545" s="4"/>
    </row>
    <row r="546" spans="109:109" x14ac:dyDescent="0.25">
      <c r="DE546" s="4"/>
    </row>
    <row r="547" spans="109:109" x14ac:dyDescent="0.25">
      <c r="DE547" s="4"/>
    </row>
    <row r="548" spans="109:109" x14ac:dyDescent="0.25">
      <c r="DE548" s="4"/>
    </row>
    <row r="549" spans="109:109" x14ac:dyDescent="0.25">
      <c r="DE549" s="4"/>
    </row>
    <row r="550" spans="109:109" x14ac:dyDescent="0.25">
      <c r="DE550" s="4"/>
    </row>
    <row r="551" spans="109:109" x14ac:dyDescent="0.25">
      <c r="DE551" s="4"/>
    </row>
    <row r="552" spans="109:109" x14ac:dyDescent="0.25">
      <c r="DE552" s="4"/>
    </row>
    <row r="553" spans="109:109" x14ac:dyDescent="0.25">
      <c r="DE553" s="4"/>
    </row>
    <row r="554" spans="109:109" x14ac:dyDescent="0.25">
      <c r="DE554" s="4"/>
    </row>
    <row r="555" spans="109:109" x14ac:dyDescent="0.25">
      <c r="DE555" s="4"/>
    </row>
    <row r="556" spans="109:109" x14ac:dyDescent="0.25">
      <c r="DE556" s="4"/>
    </row>
    <row r="557" spans="109:109" x14ac:dyDescent="0.25">
      <c r="DE557" s="4"/>
    </row>
    <row r="558" spans="109:109" x14ac:dyDescent="0.25">
      <c r="DE558" s="4"/>
    </row>
    <row r="559" spans="109:109" x14ac:dyDescent="0.25">
      <c r="DE559" s="4"/>
    </row>
    <row r="560" spans="109:109" x14ac:dyDescent="0.25">
      <c r="DE560" s="4"/>
    </row>
    <row r="561" spans="109:109" x14ac:dyDescent="0.25">
      <c r="DE561" s="4"/>
    </row>
    <row r="562" spans="109:109" x14ac:dyDescent="0.25">
      <c r="DE562" s="4"/>
    </row>
    <row r="563" spans="109:109" x14ac:dyDescent="0.25">
      <c r="DE563" s="4"/>
    </row>
    <row r="564" spans="109:109" x14ac:dyDescent="0.25">
      <c r="DE564" s="4"/>
    </row>
    <row r="565" spans="109:109" x14ac:dyDescent="0.25">
      <c r="DE565" s="4"/>
    </row>
    <row r="566" spans="109:109" x14ac:dyDescent="0.25">
      <c r="DE566" s="4"/>
    </row>
    <row r="567" spans="109:109" x14ac:dyDescent="0.25">
      <c r="DE567" s="4"/>
    </row>
    <row r="568" spans="109:109" x14ac:dyDescent="0.25">
      <c r="DE568" s="4"/>
    </row>
    <row r="569" spans="109:109" x14ac:dyDescent="0.25">
      <c r="DE569" s="4"/>
    </row>
    <row r="570" spans="109:109" x14ac:dyDescent="0.25">
      <c r="DE570" s="4"/>
    </row>
    <row r="571" spans="109:109" x14ac:dyDescent="0.25">
      <c r="DE571" s="4"/>
    </row>
    <row r="572" spans="109:109" x14ac:dyDescent="0.25">
      <c r="DE572" s="4"/>
    </row>
    <row r="573" spans="109:109" x14ac:dyDescent="0.25">
      <c r="DE573" s="4"/>
    </row>
    <row r="574" spans="109:109" x14ac:dyDescent="0.25">
      <c r="DE574" s="4"/>
    </row>
    <row r="575" spans="109:109" x14ac:dyDescent="0.25">
      <c r="DE575" s="4"/>
    </row>
    <row r="576" spans="109:109" x14ac:dyDescent="0.25">
      <c r="DE576" s="4"/>
    </row>
    <row r="577" spans="109:109" x14ac:dyDescent="0.25">
      <c r="DE577" s="4"/>
    </row>
    <row r="578" spans="109:109" x14ac:dyDescent="0.25">
      <c r="DE578" s="4"/>
    </row>
    <row r="579" spans="109:109" x14ac:dyDescent="0.25">
      <c r="DE579" s="4"/>
    </row>
    <row r="580" spans="109:109" x14ac:dyDescent="0.25">
      <c r="DE580" s="4"/>
    </row>
    <row r="581" spans="109:109" x14ac:dyDescent="0.25">
      <c r="DE581" s="4"/>
    </row>
    <row r="582" spans="109:109" x14ac:dyDescent="0.25">
      <c r="DE582" s="4"/>
    </row>
    <row r="583" spans="109:109" x14ac:dyDescent="0.25">
      <c r="DE583" s="4"/>
    </row>
    <row r="584" spans="109:109" x14ac:dyDescent="0.25">
      <c r="DE584" s="4"/>
    </row>
    <row r="585" spans="109:109" x14ac:dyDescent="0.25">
      <c r="DE585" s="4"/>
    </row>
    <row r="586" spans="109:109" x14ac:dyDescent="0.25">
      <c r="DE586" s="4"/>
    </row>
    <row r="587" spans="109:109" x14ac:dyDescent="0.25">
      <c r="DE587" s="4"/>
    </row>
    <row r="588" spans="109:109" x14ac:dyDescent="0.25">
      <c r="DE588" s="4"/>
    </row>
    <row r="589" spans="109:109" x14ac:dyDescent="0.25">
      <c r="DE589" s="4"/>
    </row>
    <row r="590" spans="109:109" x14ac:dyDescent="0.25">
      <c r="DE590" s="4"/>
    </row>
    <row r="591" spans="109:109" x14ac:dyDescent="0.25">
      <c r="DE591" s="4"/>
    </row>
    <row r="592" spans="109:109" x14ac:dyDescent="0.25">
      <c r="DE592" s="4"/>
    </row>
    <row r="593" spans="109:109" x14ac:dyDescent="0.25">
      <c r="DE593" s="4"/>
    </row>
    <row r="594" spans="109:109" x14ac:dyDescent="0.25">
      <c r="DE594" s="4"/>
    </row>
    <row r="595" spans="109:109" x14ac:dyDescent="0.25">
      <c r="DE595" s="4"/>
    </row>
    <row r="596" spans="109:109" x14ac:dyDescent="0.25">
      <c r="DE596" s="4"/>
    </row>
    <row r="597" spans="109:109" x14ac:dyDescent="0.25">
      <c r="DE597" s="4"/>
    </row>
    <row r="598" spans="109:109" x14ac:dyDescent="0.25">
      <c r="DE598" s="4"/>
    </row>
    <row r="599" spans="109:109" x14ac:dyDescent="0.25">
      <c r="DE599" s="4"/>
    </row>
    <row r="600" spans="109:109" x14ac:dyDescent="0.25">
      <c r="DE600" s="4"/>
    </row>
    <row r="601" spans="109:109" x14ac:dyDescent="0.25">
      <c r="DE601" s="4"/>
    </row>
    <row r="602" spans="109:109" x14ac:dyDescent="0.25">
      <c r="DE602" s="4"/>
    </row>
    <row r="603" spans="109:109" x14ac:dyDescent="0.25">
      <c r="DE603" s="4"/>
    </row>
    <row r="604" spans="109:109" x14ac:dyDescent="0.25">
      <c r="DE604" s="4"/>
    </row>
    <row r="605" spans="109:109" x14ac:dyDescent="0.25">
      <c r="DE605" s="4"/>
    </row>
    <row r="606" spans="109:109" x14ac:dyDescent="0.25">
      <c r="DE606" s="4"/>
    </row>
    <row r="607" spans="109:109" x14ac:dyDescent="0.25">
      <c r="DE607" s="4"/>
    </row>
    <row r="608" spans="109:109" x14ac:dyDescent="0.25">
      <c r="DE608" s="4"/>
    </row>
    <row r="609" spans="109:109" x14ac:dyDescent="0.25">
      <c r="DE609" s="4"/>
    </row>
    <row r="610" spans="109:109" x14ac:dyDescent="0.25">
      <c r="DE610" s="4"/>
    </row>
    <row r="611" spans="109:109" x14ac:dyDescent="0.25">
      <c r="DE611" s="4"/>
    </row>
    <row r="612" spans="109:109" x14ac:dyDescent="0.25">
      <c r="DE612" s="4"/>
    </row>
    <row r="613" spans="109:109" x14ac:dyDescent="0.25">
      <c r="DE613" s="4"/>
    </row>
    <row r="614" spans="109:109" x14ac:dyDescent="0.25">
      <c r="DE614" s="4"/>
    </row>
    <row r="615" spans="109:109" x14ac:dyDescent="0.25">
      <c r="DE615" s="4"/>
    </row>
    <row r="616" spans="109:109" x14ac:dyDescent="0.25">
      <c r="DE616" s="4"/>
    </row>
    <row r="617" spans="109:109" x14ac:dyDescent="0.25">
      <c r="DE617" s="4"/>
    </row>
    <row r="618" spans="109:109" x14ac:dyDescent="0.25">
      <c r="DE618" s="4"/>
    </row>
    <row r="619" spans="109:109" x14ac:dyDescent="0.25">
      <c r="DE619" s="4"/>
    </row>
    <row r="620" spans="109:109" x14ac:dyDescent="0.25">
      <c r="DE620" s="4"/>
    </row>
    <row r="621" spans="109:109" x14ac:dyDescent="0.25">
      <c r="DE621" s="4"/>
    </row>
    <row r="622" spans="109:109" x14ac:dyDescent="0.25">
      <c r="DE622" s="4"/>
    </row>
    <row r="623" spans="109:109" x14ac:dyDescent="0.25">
      <c r="DE623" s="4"/>
    </row>
    <row r="624" spans="109:109" x14ac:dyDescent="0.25">
      <c r="DE624" s="4"/>
    </row>
    <row r="625" spans="109:109" x14ac:dyDescent="0.25">
      <c r="DE625" s="4"/>
    </row>
    <row r="626" spans="109:109" x14ac:dyDescent="0.25">
      <c r="DE626" s="4"/>
    </row>
    <row r="627" spans="109:109" x14ac:dyDescent="0.25">
      <c r="DE627" s="4"/>
    </row>
    <row r="628" spans="109:109" x14ac:dyDescent="0.25">
      <c r="DE628" s="4"/>
    </row>
    <row r="629" spans="109:109" x14ac:dyDescent="0.25">
      <c r="DE629" s="4"/>
    </row>
    <row r="630" spans="109:109" x14ac:dyDescent="0.25">
      <c r="DE630" s="4"/>
    </row>
    <row r="631" spans="109:109" x14ac:dyDescent="0.25">
      <c r="DE631" s="4"/>
    </row>
    <row r="632" spans="109:109" x14ac:dyDescent="0.25">
      <c r="DE632" s="4"/>
    </row>
    <row r="633" spans="109:109" x14ac:dyDescent="0.25">
      <c r="DE633" s="4"/>
    </row>
    <row r="634" spans="109:109" x14ac:dyDescent="0.25">
      <c r="DE634" s="4"/>
    </row>
    <row r="635" spans="109:109" x14ac:dyDescent="0.25">
      <c r="DE635" s="4"/>
    </row>
    <row r="636" spans="109:109" x14ac:dyDescent="0.25">
      <c r="DE636" s="4"/>
    </row>
    <row r="637" spans="109:109" x14ac:dyDescent="0.25">
      <c r="DE637" s="4"/>
    </row>
    <row r="638" spans="109:109" x14ac:dyDescent="0.25">
      <c r="DE638" s="4"/>
    </row>
    <row r="639" spans="109:109" x14ac:dyDescent="0.25">
      <c r="DE639" s="4"/>
    </row>
    <row r="640" spans="109:109" x14ac:dyDescent="0.25">
      <c r="DE640" s="4"/>
    </row>
    <row r="641" spans="109:109" x14ac:dyDescent="0.25">
      <c r="DE641" s="4"/>
    </row>
    <row r="642" spans="109:109" x14ac:dyDescent="0.25">
      <c r="DE642" s="4"/>
    </row>
    <row r="643" spans="109:109" x14ac:dyDescent="0.25">
      <c r="DE643" s="4"/>
    </row>
    <row r="644" spans="109:109" x14ac:dyDescent="0.25">
      <c r="DE644" s="4"/>
    </row>
    <row r="645" spans="109:109" x14ac:dyDescent="0.25">
      <c r="DE645" s="4"/>
    </row>
    <row r="646" spans="109:109" x14ac:dyDescent="0.25">
      <c r="DE646" s="4"/>
    </row>
    <row r="647" spans="109:109" x14ac:dyDescent="0.25">
      <c r="DE647" s="4"/>
    </row>
    <row r="648" spans="109:109" x14ac:dyDescent="0.25">
      <c r="DE648" s="4"/>
    </row>
    <row r="649" spans="109:109" x14ac:dyDescent="0.25">
      <c r="DE649" s="4"/>
    </row>
    <row r="650" spans="109:109" x14ac:dyDescent="0.25">
      <c r="DE650" s="4"/>
    </row>
    <row r="651" spans="109:109" x14ac:dyDescent="0.25">
      <c r="DE651" s="4"/>
    </row>
    <row r="652" spans="109:109" x14ac:dyDescent="0.25">
      <c r="DE652" s="4"/>
    </row>
    <row r="653" spans="109:109" x14ac:dyDescent="0.25">
      <c r="DE653" s="4"/>
    </row>
    <row r="654" spans="109:109" x14ac:dyDescent="0.25">
      <c r="DE654" s="4"/>
    </row>
    <row r="655" spans="109:109" x14ac:dyDescent="0.25">
      <c r="DE655" s="4"/>
    </row>
    <row r="656" spans="109:109" x14ac:dyDescent="0.25">
      <c r="DE656" s="4"/>
    </row>
    <row r="657" spans="109:109" x14ac:dyDescent="0.25">
      <c r="DE657" s="4"/>
    </row>
    <row r="658" spans="109:109" x14ac:dyDescent="0.25">
      <c r="DE658" s="4"/>
    </row>
    <row r="659" spans="109:109" x14ac:dyDescent="0.25">
      <c r="DE659" s="4"/>
    </row>
    <row r="660" spans="109:109" x14ac:dyDescent="0.25">
      <c r="DE660" s="4"/>
    </row>
    <row r="661" spans="109:109" x14ac:dyDescent="0.25">
      <c r="DE661" s="4"/>
    </row>
    <row r="662" spans="109:109" x14ac:dyDescent="0.25">
      <c r="DE662" s="4"/>
    </row>
    <row r="663" spans="109:109" x14ac:dyDescent="0.25">
      <c r="DE663" s="4"/>
    </row>
    <row r="664" spans="109:109" x14ac:dyDescent="0.25">
      <c r="DE664" s="4"/>
    </row>
    <row r="665" spans="109:109" x14ac:dyDescent="0.25">
      <c r="DE665" s="4"/>
    </row>
    <row r="666" spans="109:109" x14ac:dyDescent="0.25">
      <c r="DE666" s="4"/>
    </row>
    <row r="667" spans="109:109" x14ac:dyDescent="0.25">
      <c r="DE667" s="4"/>
    </row>
    <row r="668" spans="109:109" x14ac:dyDescent="0.25">
      <c r="DE668" s="4"/>
    </row>
    <row r="669" spans="109:109" x14ac:dyDescent="0.25">
      <c r="DE669" s="4"/>
    </row>
    <row r="670" spans="109:109" x14ac:dyDescent="0.25">
      <c r="DE670" s="4"/>
    </row>
    <row r="671" spans="109:109" x14ac:dyDescent="0.25">
      <c r="DE671" s="4"/>
    </row>
    <row r="672" spans="109:109" x14ac:dyDescent="0.25">
      <c r="DE672" s="4"/>
    </row>
    <row r="673" spans="109:109" x14ac:dyDescent="0.25">
      <c r="DE673" s="4"/>
    </row>
    <row r="674" spans="109:109" x14ac:dyDescent="0.25">
      <c r="DE674" s="4"/>
    </row>
    <row r="675" spans="109:109" x14ac:dyDescent="0.25">
      <c r="DE675" s="4"/>
    </row>
    <row r="676" spans="109:109" x14ac:dyDescent="0.25">
      <c r="DE676" s="4"/>
    </row>
    <row r="677" spans="109:109" x14ac:dyDescent="0.25">
      <c r="DE677" s="4"/>
    </row>
    <row r="678" spans="109:109" x14ac:dyDescent="0.25">
      <c r="DE678" s="4"/>
    </row>
    <row r="679" spans="109:109" x14ac:dyDescent="0.25">
      <c r="DE679" s="4"/>
    </row>
    <row r="680" spans="109:109" x14ac:dyDescent="0.25">
      <c r="DE680" s="4"/>
    </row>
    <row r="681" spans="109:109" x14ac:dyDescent="0.25">
      <c r="DE681" s="4"/>
    </row>
    <row r="682" spans="109:109" x14ac:dyDescent="0.25">
      <c r="DE682" s="4"/>
    </row>
    <row r="683" spans="109:109" x14ac:dyDescent="0.25">
      <c r="DE683" s="4"/>
    </row>
    <row r="684" spans="109:109" x14ac:dyDescent="0.25">
      <c r="DE684" s="4"/>
    </row>
    <row r="685" spans="109:109" x14ac:dyDescent="0.25">
      <c r="DE685" s="4"/>
    </row>
    <row r="686" spans="109:109" x14ac:dyDescent="0.25">
      <c r="DE686" s="4"/>
    </row>
    <row r="687" spans="109:109" x14ac:dyDescent="0.25">
      <c r="DE687" s="4"/>
    </row>
    <row r="688" spans="109:109" x14ac:dyDescent="0.25">
      <c r="DE688" s="4"/>
    </row>
    <row r="689" spans="109:109" x14ac:dyDescent="0.25">
      <c r="DE689" s="4"/>
    </row>
    <row r="690" spans="109:109" x14ac:dyDescent="0.25">
      <c r="DE690" s="4"/>
    </row>
    <row r="691" spans="109:109" x14ac:dyDescent="0.25">
      <c r="DE691" s="4"/>
    </row>
    <row r="692" spans="109:109" x14ac:dyDescent="0.25">
      <c r="DE692" s="4"/>
    </row>
    <row r="693" spans="109:109" x14ac:dyDescent="0.25">
      <c r="DE693" s="4"/>
    </row>
    <row r="694" spans="109:109" x14ac:dyDescent="0.25">
      <c r="DE694" s="4"/>
    </row>
    <row r="695" spans="109:109" x14ac:dyDescent="0.25">
      <c r="DE695" s="4"/>
    </row>
    <row r="696" spans="109:109" x14ac:dyDescent="0.25">
      <c r="DE696" s="4"/>
    </row>
    <row r="697" spans="109:109" x14ac:dyDescent="0.25">
      <c r="DE697" s="4"/>
    </row>
    <row r="698" spans="109:109" x14ac:dyDescent="0.25">
      <c r="DE698" s="4"/>
    </row>
    <row r="699" spans="109:109" x14ac:dyDescent="0.25">
      <c r="DE699" s="4"/>
    </row>
    <row r="700" spans="109:109" x14ac:dyDescent="0.25">
      <c r="DE700" s="4"/>
    </row>
    <row r="701" spans="109:109" x14ac:dyDescent="0.25">
      <c r="DE701" s="4"/>
    </row>
    <row r="702" spans="109:109" x14ac:dyDescent="0.25">
      <c r="DE702" s="4"/>
    </row>
    <row r="703" spans="109:109" x14ac:dyDescent="0.25">
      <c r="DE703" s="4"/>
    </row>
    <row r="704" spans="109:109" x14ac:dyDescent="0.25">
      <c r="DE704" s="4"/>
    </row>
    <row r="705" spans="109:109" x14ac:dyDescent="0.25">
      <c r="DE705" s="4"/>
    </row>
    <row r="706" spans="109:109" x14ac:dyDescent="0.25">
      <c r="DE706" s="4"/>
    </row>
    <row r="707" spans="109:109" x14ac:dyDescent="0.25">
      <c r="DE707" s="4"/>
    </row>
    <row r="708" spans="109:109" x14ac:dyDescent="0.25">
      <c r="DE708" s="4"/>
    </row>
    <row r="709" spans="109:109" x14ac:dyDescent="0.25">
      <c r="DE709" s="4"/>
    </row>
    <row r="710" spans="109:109" x14ac:dyDescent="0.25">
      <c r="DE710" s="4"/>
    </row>
    <row r="711" spans="109:109" x14ac:dyDescent="0.25">
      <c r="DE711" s="4"/>
    </row>
    <row r="712" spans="109:109" x14ac:dyDescent="0.25">
      <c r="DE712" s="4"/>
    </row>
    <row r="713" spans="109:109" x14ac:dyDescent="0.25">
      <c r="DE713" s="4"/>
    </row>
    <row r="714" spans="109:109" x14ac:dyDescent="0.25">
      <c r="DE714" s="4"/>
    </row>
    <row r="715" spans="109:109" x14ac:dyDescent="0.25">
      <c r="DE715" s="4"/>
    </row>
    <row r="716" spans="109:109" x14ac:dyDescent="0.25">
      <c r="DE716" s="4"/>
    </row>
    <row r="717" spans="109:109" x14ac:dyDescent="0.25">
      <c r="DE717" s="4"/>
    </row>
    <row r="718" spans="109:109" x14ac:dyDescent="0.25">
      <c r="DE718" s="4"/>
    </row>
    <row r="719" spans="109:109" x14ac:dyDescent="0.25">
      <c r="DE719" s="4"/>
    </row>
    <row r="720" spans="109:109" x14ac:dyDescent="0.25">
      <c r="DE720" s="4"/>
    </row>
    <row r="721" spans="109:109" x14ac:dyDescent="0.25">
      <c r="DE721" s="4"/>
    </row>
    <row r="722" spans="109:109" x14ac:dyDescent="0.25">
      <c r="DE722" s="4"/>
    </row>
    <row r="723" spans="109:109" x14ac:dyDescent="0.25">
      <c r="DE723" s="4"/>
    </row>
    <row r="724" spans="109:109" x14ac:dyDescent="0.25">
      <c r="DE724" s="4"/>
    </row>
    <row r="725" spans="109:109" x14ac:dyDescent="0.25">
      <c r="DE725" s="4"/>
    </row>
    <row r="726" spans="109:109" x14ac:dyDescent="0.25">
      <c r="DE726" s="4"/>
    </row>
    <row r="727" spans="109:109" x14ac:dyDescent="0.25">
      <c r="DE727" s="4"/>
    </row>
    <row r="728" spans="109:109" x14ac:dyDescent="0.25">
      <c r="DE728" s="4"/>
    </row>
    <row r="729" spans="109:109" x14ac:dyDescent="0.25">
      <c r="DE729" s="4"/>
    </row>
    <row r="730" spans="109:109" x14ac:dyDescent="0.25">
      <c r="DE730" s="4"/>
    </row>
    <row r="731" spans="109:109" x14ac:dyDescent="0.25">
      <c r="DE731" s="4"/>
    </row>
    <row r="732" spans="109:109" x14ac:dyDescent="0.25">
      <c r="DE732" s="4"/>
    </row>
    <row r="733" spans="109:109" x14ac:dyDescent="0.25">
      <c r="DE733" s="4"/>
    </row>
    <row r="734" spans="109:109" x14ac:dyDescent="0.25">
      <c r="DE734" s="4"/>
    </row>
    <row r="735" spans="109:109" x14ac:dyDescent="0.25">
      <c r="DE735" s="4"/>
    </row>
    <row r="736" spans="109:109" x14ac:dyDescent="0.25">
      <c r="DE736" s="4"/>
    </row>
    <row r="737" spans="109:109" x14ac:dyDescent="0.25">
      <c r="DE737" s="4"/>
    </row>
    <row r="738" spans="109:109" x14ac:dyDescent="0.25">
      <c r="DE738" s="4"/>
    </row>
    <row r="739" spans="109:109" x14ac:dyDescent="0.25">
      <c r="DE739" s="4"/>
    </row>
    <row r="740" spans="109:109" x14ac:dyDescent="0.25">
      <c r="DE740" s="4"/>
    </row>
    <row r="741" spans="109:109" x14ac:dyDescent="0.25">
      <c r="DE741" s="4"/>
    </row>
    <row r="742" spans="109:109" x14ac:dyDescent="0.25">
      <c r="DE742" s="4"/>
    </row>
    <row r="743" spans="109:109" x14ac:dyDescent="0.25">
      <c r="DE743" s="4"/>
    </row>
    <row r="744" spans="109:109" x14ac:dyDescent="0.25">
      <c r="DE744" s="4"/>
    </row>
    <row r="745" spans="109:109" x14ac:dyDescent="0.25">
      <c r="DE745" s="4"/>
    </row>
    <row r="746" spans="109:109" x14ac:dyDescent="0.25">
      <c r="DE746" s="4"/>
    </row>
    <row r="747" spans="109:109" x14ac:dyDescent="0.25">
      <c r="DE747" s="4"/>
    </row>
    <row r="748" spans="109:109" x14ac:dyDescent="0.25">
      <c r="DE748" s="4"/>
    </row>
    <row r="749" spans="109:109" x14ac:dyDescent="0.25">
      <c r="DE749" s="4"/>
    </row>
    <row r="750" spans="109:109" x14ac:dyDescent="0.25">
      <c r="DE750" s="4"/>
    </row>
    <row r="751" spans="109:109" x14ac:dyDescent="0.25">
      <c r="DE751" s="4"/>
    </row>
    <row r="752" spans="109:109" x14ac:dyDescent="0.25">
      <c r="DE752" s="4"/>
    </row>
    <row r="753" spans="109:109" x14ac:dyDescent="0.25">
      <c r="DE753" s="4"/>
    </row>
    <row r="754" spans="109:109" x14ac:dyDescent="0.25">
      <c r="DE754" s="4"/>
    </row>
    <row r="755" spans="109:109" x14ac:dyDescent="0.25">
      <c r="DE755" s="4"/>
    </row>
    <row r="756" spans="109:109" x14ac:dyDescent="0.25">
      <c r="DE756" s="4"/>
    </row>
    <row r="757" spans="109:109" x14ac:dyDescent="0.25">
      <c r="DE757" s="4"/>
    </row>
    <row r="758" spans="109:109" x14ac:dyDescent="0.25">
      <c r="DE758" s="4"/>
    </row>
    <row r="759" spans="109:109" x14ac:dyDescent="0.25">
      <c r="DE759" s="4"/>
    </row>
    <row r="760" spans="109:109" x14ac:dyDescent="0.25">
      <c r="DE760" s="4"/>
    </row>
    <row r="761" spans="109:109" x14ac:dyDescent="0.25">
      <c r="DE761" s="4"/>
    </row>
    <row r="762" spans="109:109" x14ac:dyDescent="0.25">
      <c r="DE762" s="4"/>
    </row>
    <row r="763" spans="109:109" x14ac:dyDescent="0.25">
      <c r="DE763" s="4"/>
    </row>
    <row r="764" spans="109:109" x14ac:dyDescent="0.25">
      <c r="DE764" s="4"/>
    </row>
    <row r="765" spans="109:109" x14ac:dyDescent="0.25">
      <c r="DE765" s="4"/>
    </row>
    <row r="766" spans="109:109" x14ac:dyDescent="0.25">
      <c r="DE766" s="4"/>
    </row>
    <row r="767" spans="109:109" x14ac:dyDescent="0.25">
      <c r="DE767" s="4"/>
    </row>
    <row r="768" spans="109:109" x14ac:dyDescent="0.25">
      <c r="DE768" s="4"/>
    </row>
    <row r="769" spans="109:109" x14ac:dyDescent="0.25">
      <c r="DE769" s="4"/>
    </row>
    <row r="770" spans="109:109" x14ac:dyDescent="0.25">
      <c r="DE770" s="4"/>
    </row>
    <row r="771" spans="109:109" x14ac:dyDescent="0.25">
      <c r="DE771" s="4"/>
    </row>
    <row r="772" spans="109:109" x14ac:dyDescent="0.25">
      <c r="DE772" s="4"/>
    </row>
    <row r="773" spans="109:109" x14ac:dyDescent="0.25">
      <c r="DE773" s="4"/>
    </row>
    <row r="774" spans="109:109" x14ac:dyDescent="0.25">
      <c r="DE774" s="4"/>
    </row>
    <row r="775" spans="109:109" x14ac:dyDescent="0.25">
      <c r="DE775" s="4"/>
    </row>
    <row r="776" spans="109:109" x14ac:dyDescent="0.25">
      <c r="DE776" s="4"/>
    </row>
    <row r="777" spans="109:109" x14ac:dyDescent="0.25">
      <c r="DE777" s="4"/>
    </row>
    <row r="778" spans="109:109" x14ac:dyDescent="0.25">
      <c r="DE778" s="4"/>
    </row>
    <row r="779" spans="109:109" x14ac:dyDescent="0.25">
      <c r="DE779" s="4"/>
    </row>
    <row r="780" spans="109:109" x14ac:dyDescent="0.25">
      <c r="DE780" s="4"/>
    </row>
    <row r="781" spans="109:109" x14ac:dyDescent="0.25">
      <c r="DE781" s="4"/>
    </row>
    <row r="782" spans="109:109" x14ac:dyDescent="0.25">
      <c r="DE782" s="4"/>
    </row>
    <row r="783" spans="109:109" x14ac:dyDescent="0.25">
      <c r="DE783" s="4"/>
    </row>
    <row r="784" spans="109:109" x14ac:dyDescent="0.25">
      <c r="DE784" s="4"/>
    </row>
    <row r="785" spans="109:109" x14ac:dyDescent="0.25">
      <c r="DE785" s="4"/>
    </row>
    <row r="786" spans="109:109" x14ac:dyDescent="0.25">
      <c r="DE786" s="4"/>
    </row>
    <row r="787" spans="109:109" x14ac:dyDescent="0.25">
      <c r="DE787" s="4"/>
    </row>
    <row r="788" spans="109:109" x14ac:dyDescent="0.25">
      <c r="DE788" s="4"/>
    </row>
    <row r="789" spans="109:109" x14ac:dyDescent="0.25">
      <c r="DE789" s="4"/>
    </row>
    <row r="790" spans="109:109" x14ac:dyDescent="0.25">
      <c r="DE790" s="4"/>
    </row>
    <row r="791" spans="109:109" x14ac:dyDescent="0.25">
      <c r="DE791" s="4"/>
    </row>
    <row r="792" spans="109:109" x14ac:dyDescent="0.25">
      <c r="DE792" s="4"/>
    </row>
    <row r="793" spans="109:109" x14ac:dyDescent="0.25">
      <c r="DE793" s="4"/>
    </row>
    <row r="794" spans="109:109" x14ac:dyDescent="0.25">
      <c r="DE794" s="4"/>
    </row>
    <row r="795" spans="109:109" x14ac:dyDescent="0.25">
      <c r="DE795" s="4"/>
    </row>
    <row r="796" spans="109:109" x14ac:dyDescent="0.25">
      <c r="DE796" s="4"/>
    </row>
    <row r="797" spans="109:109" x14ac:dyDescent="0.25">
      <c r="DE797" s="4"/>
    </row>
    <row r="798" spans="109:109" x14ac:dyDescent="0.25">
      <c r="DE798" s="4"/>
    </row>
    <row r="799" spans="109:109" x14ac:dyDescent="0.25">
      <c r="DE799" s="4"/>
    </row>
    <row r="800" spans="109:109" x14ac:dyDescent="0.25">
      <c r="DE800" s="4"/>
    </row>
    <row r="801" spans="109:109" x14ac:dyDescent="0.25">
      <c r="DE801" s="4"/>
    </row>
    <row r="802" spans="109:109" x14ac:dyDescent="0.25">
      <c r="DE802" s="4"/>
    </row>
    <row r="803" spans="109:109" x14ac:dyDescent="0.25">
      <c r="DE803" s="4"/>
    </row>
    <row r="804" spans="109:109" x14ac:dyDescent="0.25">
      <c r="DE804" s="4"/>
    </row>
    <row r="805" spans="109:109" x14ac:dyDescent="0.25">
      <c r="DE805" s="4"/>
    </row>
    <row r="806" spans="109:109" x14ac:dyDescent="0.25">
      <c r="DE806" s="4"/>
    </row>
    <row r="807" spans="109:109" x14ac:dyDescent="0.25">
      <c r="DE807" s="4"/>
    </row>
    <row r="808" spans="109:109" x14ac:dyDescent="0.25">
      <c r="DE808" s="4"/>
    </row>
    <row r="809" spans="109:109" x14ac:dyDescent="0.25">
      <c r="DE809" s="4"/>
    </row>
    <row r="810" spans="109:109" x14ac:dyDescent="0.25">
      <c r="DE810" s="4"/>
    </row>
    <row r="811" spans="109:109" x14ac:dyDescent="0.25">
      <c r="DE811" s="4"/>
    </row>
    <row r="812" spans="109:109" x14ac:dyDescent="0.25">
      <c r="DE812" s="4"/>
    </row>
    <row r="813" spans="109:109" x14ac:dyDescent="0.25">
      <c r="DE813" s="4"/>
    </row>
    <row r="814" spans="109:109" x14ac:dyDescent="0.25">
      <c r="DE814" s="4"/>
    </row>
    <row r="815" spans="109:109" x14ac:dyDescent="0.25">
      <c r="DE815" s="4"/>
    </row>
    <row r="816" spans="109:109" x14ac:dyDescent="0.25">
      <c r="DE816" s="4"/>
    </row>
    <row r="817" spans="109:109" x14ac:dyDescent="0.25">
      <c r="DE817" s="4"/>
    </row>
    <row r="818" spans="109:109" x14ac:dyDescent="0.25">
      <c r="DE818" s="4"/>
    </row>
    <row r="819" spans="109:109" x14ac:dyDescent="0.25">
      <c r="DE819" s="4"/>
    </row>
    <row r="820" spans="109:109" x14ac:dyDescent="0.25">
      <c r="DE820" s="4"/>
    </row>
    <row r="821" spans="109:109" x14ac:dyDescent="0.25">
      <c r="DE821" s="4"/>
    </row>
    <row r="822" spans="109:109" x14ac:dyDescent="0.25">
      <c r="DE822" s="4"/>
    </row>
    <row r="823" spans="109:109" x14ac:dyDescent="0.25">
      <c r="DE823" s="4"/>
    </row>
    <row r="824" spans="109:109" x14ac:dyDescent="0.25">
      <c r="DE824" s="4"/>
    </row>
    <row r="825" spans="109:109" x14ac:dyDescent="0.25">
      <c r="DE825" s="4"/>
    </row>
    <row r="826" spans="109:109" x14ac:dyDescent="0.25">
      <c r="DE826" s="4"/>
    </row>
    <row r="827" spans="109:109" x14ac:dyDescent="0.25">
      <c r="DE827" s="4"/>
    </row>
    <row r="828" spans="109:109" x14ac:dyDescent="0.25">
      <c r="DE828" s="4"/>
    </row>
    <row r="829" spans="109:109" x14ac:dyDescent="0.25">
      <c r="DE829" s="4"/>
    </row>
    <row r="830" spans="109:109" x14ac:dyDescent="0.25">
      <c r="DE830" s="4"/>
    </row>
    <row r="831" spans="109:109" x14ac:dyDescent="0.25">
      <c r="DE831" s="4"/>
    </row>
    <row r="832" spans="109:109" x14ac:dyDescent="0.25">
      <c r="DE832" s="4"/>
    </row>
    <row r="833" spans="109:109" x14ac:dyDescent="0.25">
      <c r="DE833" s="4"/>
    </row>
    <row r="834" spans="109:109" x14ac:dyDescent="0.25">
      <c r="DE834" s="4"/>
    </row>
    <row r="835" spans="109:109" x14ac:dyDescent="0.25">
      <c r="DE835" s="4"/>
    </row>
    <row r="836" spans="109:109" x14ac:dyDescent="0.25">
      <c r="DE836" s="4"/>
    </row>
    <row r="837" spans="109:109" x14ac:dyDescent="0.25">
      <c r="DE837" s="4"/>
    </row>
    <row r="838" spans="109:109" x14ac:dyDescent="0.25">
      <c r="DE838" s="4"/>
    </row>
    <row r="839" spans="109:109" x14ac:dyDescent="0.25">
      <c r="DE839" s="4"/>
    </row>
    <row r="840" spans="109:109" x14ac:dyDescent="0.25">
      <c r="DE840" s="4"/>
    </row>
    <row r="841" spans="109:109" x14ac:dyDescent="0.25">
      <c r="DE841" s="4"/>
    </row>
    <row r="842" spans="109:109" x14ac:dyDescent="0.25">
      <c r="DE842" s="4"/>
    </row>
    <row r="843" spans="109:109" x14ac:dyDescent="0.25">
      <c r="DE843" s="4"/>
    </row>
    <row r="844" spans="109:109" x14ac:dyDescent="0.25">
      <c r="DE844" s="4"/>
    </row>
    <row r="845" spans="109:109" x14ac:dyDescent="0.25">
      <c r="DE845" s="4"/>
    </row>
    <row r="846" spans="109:109" x14ac:dyDescent="0.25">
      <c r="DE846" s="4"/>
    </row>
    <row r="847" spans="109:109" x14ac:dyDescent="0.25">
      <c r="DE847" s="4"/>
    </row>
    <row r="848" spans="109:109" x14ac:dyDescent="0.25">
      <c r="DE848" s="4"/>
    </row>
    <row r="849" spans="109:109" x14ac:dyDescent="0.25">
      <c r="DE849" s="4"/>
    </row>
    <row r="850" spans="109:109" x14ac:dyDescent="0.25">
      <c r="DE850" s="4"/>
    </row>
    <row r="851" spans="109:109" x14ac:dyDescent="0.25">
      <c r="DE851" s="4"/>
    </row>
    <row r="852" spans="109:109" x14ac:dyDescent="0.25">
      <c r="DE852" s="4"/>
    </row>
    <row r="853" spans="109:109" x14ac:dyDescent="0.25">
      <c r="DE853" s="4"/>
    </row>
    <row r="854" spans="109:109" x14ac:dyDescent="0.25">
      <c r="DE854" s="4"/>
    </row>
    <row r="855" spans="109:109" x14ac:dyDescent="0.25">
      <c r="DE855" s="4"/>
    </row>
    <row r="856" spans="109:109" x14ac:dyDescent="0.25">
      <c r="DE856" s="4"/>
    </row>
    <row r="857" spans="109:109" x14ac:dyDescent="0.25">
      <c r="DE857" s="4"/>
    </row>
    <row r="858" spans="109:109" x14ac:dyDescent="0.25">
      <c r="DE858" s="4"/>
    </row>
    <row r="859" spans="109:109" x14ac:dyDescent="0.25">
      <c r="DE859" s="4"/>
    </row>
    <row r="860" spans="109:109" x14ac:dyDescent="0.25">
      <c r="DE860" s="4"/>
    </row>
    <row r="861" spans="109:109" x14ac:dyDescent="0.25">
      <c r="DE861" s="4"/>
    </row>
    <row r="862" spans="109:109" x14ac:dyDescent="0.25">
      <c r="DE862" s="4"/>
    </row>
    <row r="863" spans="109:109" x14ac:dyDescent="0.25">
      <c r="DE863" s="4"/>
    </row>
    <row r="864" spans="109:109" x14ac:dyDescent="0.25">
      <c r="DE864" s="4"/>
    </row>
    <row r="865" spans="109:109" x14ac:dyDescent="0.25">
      <c r="DE865" s="4"/>
    </row>
    <row r="866" spans="109:109" x14ac:dyDescent="0.25">
      <c r="DE866" s="4"/>
    </row>
    <row r="867" spans="109:109" x14ac:dyDescent="0.25">
      <c r="DE867" s="4"/>
    </row>
    <row r="868" spans="109:109" x14ac:dyDescent="0.25">
      <c r="DE868" s="4"/>
    </row>
    <row r="869" spans="109:109" x14ac:dyDescent="0.25">
      <c r="DE869" s="4"/>
    </row>
    <row r="870" spans="109:109" x14ac:dyDescent="0.25">
      <c r="DE870" s="4"/>
    </row>
    <row r="871" spans="109:109" x14ac:dyDescent="0.25">
      <c r="DE871" s="4"/>
    </row>
    <row r="872" spans="109:109" x14ac:dyDescent="0.25">
      <c r="DE872" s="4"/>
    </row>
    <row r="873" spans="109:109" x14ac:dyDescent="0.25">
      <c r="DE873" s="4"/>
    </row>
    <row r="874" spans="109:109" x14ac:dyDescent="0.25">
      <c r="DE874" s="4"/>
    </row>
    <row r="875" spans="109:109" x14ac:dyDescent="0.25">
      <c r="DE875" s="4"/>
    </row>
    <row r="876" spans="109:109" x14ac:dyDescent="0.25">
      <c r="DE876" s="4"/>
    </row>
    <row r="877" spans="109:109" x14ac:dyDescent="0.25">
      <c r="DE877" s="4"/>
    </row>
    <row r="878" spans="109:109" x14ac:dyDescent="0.25">
      <c r="DE878" s="4"/>
    </row>
    <row r="879" spans="109:109" x14ac:dyDescent="0.25">
      <c r="DE879" s="4"/>
    </row>
    <row r="880" spans="109:109" x14ac:dyDescent="0.25">
      <c r="DE880" s="4"/>
    </row>
    <row r="881" spans="109:109" x14ac:dyDescent="0.25">
      <c r="DE881" s="4"/>
    </row>
    <row r="882" spans="109:109" x14ac:dyDescent="0.25">
      <c r="DE882" s="4"/>
    </row>
    <row r="883" spans="109:109" x14ac:dyDescent="0.25">
      <c r="DE883" s="4"/>
    </row>
    <row r="884" spans="109:109" x14ac:dyDescent="0.25">
      <c r="DE884" s="4"/>
    </row>
    <row r="885" spans="109:109" x14ac:dyDescent="0.25">
      <c r="DE885" s="4"/>
    </row>
    <row r="886" spans="109:109" x14ac:dyDescent="0.25">
      <c r="DE886" s="4"/>
    </row>
    <row r="887" spans="109:109" x14ac:dyDescent="0.25">
      <c r="DE887" s="4"/>
    </row>
    <row r="888" spans="109:109" x14ac:dyDescent="0.25">
      <c r="DE888" s="4"/>
    </row>
    <row r="889" spans="109:109" x14ac:dyDescent="0.25">
      <c r="DE889" s="4"/>
    </row>
    <row r="890" spans="109:109" x14ac:dyDescent="0.25">
      <c r="DE890" s="4"/>
    </row>
    <row r="891" spans="109:109" x14ac:dyDescent="0.25">
      <c r="DE891" s="4"/>
    </row>
    <row r="892" spans="109:109" x14ac:dyDescent="0.25">
      <c r="DE892" s="4"/>
    </row>
    <row r="893" spans="109:109" x14ac:dyDescent="0.25">
      <c r="DE893" s="4"/>
    </row>
    <row r="894" spans="109:109" x14ac:dyDescent="0.25">
      <c r="DE894" s="4"/>
    </row>
    <row r="895" spans="109:109" x14ac:dyDescent="0.25">
      <c r="DE895" s="4"/>
    </row>
    <row r="896" spans="109:109" x14ac:dyDescent="0.25">
      <c r="DE896" s="4"/>
    </row>
    <row r="897" spans="109:109" x14ac:dyDescent="0.25">
      <c r="DE897" s="4"/>
    </row>
    <row r="898" spans="109:109" x14ac:dyDescent="0.25">
      <c r="DE898" s="4"/>
    </row>
    <row r="899" spans="109:109" x14ac:dyDescent="0.25">
      <c r="DE899" s="4"/>
    </row>
    <row r="900" spans="109:109" x14ac:dyDescent="0.25">
      <c r="DE900" s="4"/>
    </row>
    <row r="901" spans="109:109" x14ac:dyDescent="0.25">
      <c r="DE901" s="4"/>
    </row>
    <row r="902" spans="109:109" x14ac:dyDescent="0.25">
      <c r="DE902" s="4"/>
    </row>
    <row r="903" spans="109:109" x14ac:dyDescent="0.25">
      <c r="DE903" s="4"/>
    </row>
    <row r="904" spans="109:109" x14ac:dyDescent="0.25">
      <c r="DE904" s="4"/>
    </row>
    <row r="905" spans="109:109" x14ac:dyDescent="0.25">
      <c r="DE905" s="4"/>
    </row>
    <row r="906" spans="109:109" x14ac:dyDescent="0.25">
      <c r="DE906" s="4"/>
    </row>
    <row r="907" spans="109:109" x14ac:dyDescent="0.25">
      <c r="DE907" s="4"/>
    </row>
    <row r="908" spans="109:109" x14ac:dyDescent="0.25">
      <c r="DE908" s="4"/>
    </row>
    <row r="909" spans="109:109" x14ac:dyDescent="0.25">
      <c r="DE909" s="4"/>
    </row>
    <row r="910" spans="109:109" x14ac:dyDescent="0.25">
      <c r="DE910" s="4"/>
    </row>
    <row r="911" spans="109:109" x14ac:dyDescent="0.25">
      <c r="DE911" s="4"/>
    </row>
    <row r="912" spans="109:109" x14ac:dyDescent="0.25">
      <c r="DE912" s="4"/>
    </row>
    <row r="913" spans="109:109" x14ac:dyDescent="0.25">
      <c r="DE913" s="4"/>
    </row>
    <row r="914" spans="109:109" x14ac:dyDescent="0.25">
      <c r="DE914" s="4"/>
    </row>
    <row r="915" spans="109:109" x14ac:dyDescent="0.25">
      <c r="DE915" s="4"/>
    </row>
    <row r="916" spans="109:109" x14ac:dyDescent="0.25">
      <c r="DE916" s="4"/>
    </row>
    <row r="917" spans="109:109" x14ac:dyDescent="0.25">
      <c r="DE917" s="4"/>
    </row>
    <row r="918" spans="109:109" x14ac:dyDescent="0.25">
      <c r="DE918" s="4"/>
    </row>
    <row r="919" spans="109:109" x14ac:dyDescent="0.25">
      <c r="DE919" s="4"/>
    </row>
    <row r="920" spans="109:109" x14ac:dyDescent="0.25">
      <c r="DE920" s="4"/>
    </row>
    <row r="921" spans="109:109" x14ac:dyDescent="0.25">
      <c r="DE921" s="4"/>
    </row>
    <row r="922" spans="109:109" x14ac:dyDescent="0.25">
      <c r="DE922" s="4"/>
    </row>
    <row r="923" spans="109:109" x14ac:dyDescent="0.25">
      <c r="DE923" s="4"/>
    </row>
    <row r="924" spans="109:109" x14ac:dyDescent="0.25">
      <c r="DE924" s="4"/>
    </row>
    <row r="925" spans="109:109" x14ac:dyDescent="0.25">
      <c r="DE925" s="4"/>
    </row>
  </sheetData>
  <sheetProtection algorithmName="SHA-512" hashValue="h4p1vamfrXu+2l7g/SIRKx0Pv5nxYnQGbibCIuZ4AW43ZPQih69yfyvw+YXOnQeDXUoEPtJwEPCtD/n29c5MHw==" saltValue="Uow9IHjgk1LtR7GzHxDHIw==" spinCount="100000" sheet="1" objects="1" scenarios="1"/>
  <autoFilter ref="A1:DE111" xr:uid="{481F9C8C-E867-49A5-B9E2-2767EB465A94}"/>
  <dataValidations count="1">
    <dataValidation type="list" allowBlank="1" showInputMessage="1" showErrorMessage="1" sqref="K27:K31" xr:uid="{1C4E5E28-AD6F-46A1-ACCD-08E4A439FE80}">
      <formula1>"GESTIÓN ,FUNCIONAMIENTO - COMPETENCIAS , INVERSIÓN, PROYECTOS ESTRATEGICO"</formula1>
    </dataValidation>
  </dataValidation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31392A67C484740AE79C5DACC82084A" ma:contentTypeVersion="0" ma:contentTypeDescription="Crear nuevo documento." ma:contentTypeScope="" ma:versionID="f527b1e73fd472974dfa7ea5dfcb94eb">
  <xsd:schema xmlns:xsd="http://www.w3.org/2001/XMLSchema" xmlns:xs="http://www.w3.org/2001/XMLSchema" xmlns:p="http://schemas.microsoft.com/office/2006/metadata/properties" targetNamespace="http://schemas.microsoft.com/office/2006/metadata/properties" ma:root="true" ma:fieldsID="3f6edc329ff236629c56e3b879b320d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D42D049-2015-4771-A213-552283677E8E}"/>
</file>

<file path=customXml/itemProps2.xml><?xml version="1.0" encoding="utf-8"?>
<ds:datastoreItem xmlns:ds="http://schemas.openxmlformats.org/officeDocument/2006/customXml" ds:itemID="{27A10DA4-4747-4176-ACB0-107D5CB03CB3}"/>
</file>

<file path=customXml/itemProps3.xml><?xml version="1.0" encoding="utf-8"?>
<ds:datastoreItem xmlns:ds="http://schemas.openxmlformats.org/officeDocument/2006/customXml" ds:itemID="{EA181648-E99F-4AFE-BC63-A9CDED7835D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PI PRADERA V1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VIVIANA ANDREA ORTIZ</dc:creator>
  <cp:lastModifiedBy>PLANEACIONGAMAT</cp:lastModifiedBy>
  <dcterms:created xsi:type="dcterms:W3CDTF">2024-12-06T17:04:26Z</dcterms:created>
  <dcterms:modified xsi:type="dcterms:W3CDTF">2024-12-06T17:12:21Z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0x010100931392A67C484740AE79C5DACC82084A</vt:lpwstr>
  </property>
</Properties>
</file>